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Osher\Root-foot\American Chestnut\2021 Reporting\"/>
    </mc:Choice>
  </mc:AlternateContent>
  <xr:revisionPtr revIDLastSave="0" documentId="8_{DAAD25CA-119A-49B9-A7B4-C2C3FB2F2310}" xr6:coauthVersionLast="46" xr6:coauthVersionMax="46" xr10:uidLastSave="{00000000-0000-0000-0000-000000000000}"/>
  <bookViews>
    <workbookView xWindow="1635" yWindow="5385" windowWidth="21810" windowHeight="12270" activeTab="2" xr2:uid="{00000000-000D-0000-FFFF-FFFF00000000}"/>
  </bookViews>
  <sheets>
    <sheet name="NEW.notes in hidden columns" sheetId="3" r:id="rId1"/>
    <sheet name="Notes" sheetId="4" r:id="rId2"/>
    <sheet name="Picture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oundtripDataSignature="AMtx7mi697LKJ0G/5YUr8ZOfLn7ONNGPcg==" r:id="rId6"/>
    </ext>
  </extLst>
</workbook>
</file>

<file path=xl/calcChain.xml><?xml version="1.0" encoding="utf-8"?>
<calcChain xmlns="http://schemas.openxmlformats.org/spreadsheetml/2006/main">
  <c r="S201" i="3" l="1"/>
  <c r="R204" i="3"/>
  <c r="S204" i="3"/>
  <c r="T204" i="3"/>
  <c r="U204" i="3"/>
  <c r="V204" i="3"/>
  <c r="W204" i="3"/>
  <c r="X204" i="3"/>
  <c r="Y204" i="3"/>
  <c r="Z204" i="3"/>
  <c r="J203" i="3"/>
  <c r="K203" i="3"/>
  <c r="L203" i="3"/>
  <c r="M203" i="3"/>
  <c r="N203" i="3"/>
  <c r="O203" i="3"/>
  <c r="P203" i="3"/>
  <c r="Q203" i="3"/>
  <c r="R203" i="3"/>
  <c r="S203" i="3"/>
  <c r="T203" i="3"/>
  <c r="U203" i="3"/>
  <c r="V203" i="3"/>
  <c r="W203" i="3"/>
  <c r="X203" i="3"/>
  <c r="Y203" i="3"/>
  <c r="I203" i="3"/>
  <c r="R201" i="3"/>
  <c r="T201" i="3"/>
  <c r="U201" i="3"/>
  <c r="V201" i="3"/>
  <c r="W201" i="3"/>
  <c r="X201" i="3"/>
  <c r="Y201" i="3"/>
  <c r="I202" i="3"/>
  <c r="J202" i="3"/>
  <c r="K202" i="3"/>
  <c r="L202" i="3"/>
  <c r="M202" i="3"/>
  <c r="N202" i="3"/>
  <c r="O202" i="3"/>
  <c r="P202" i="3"/>
  <c r="Q202" i="3"/>
  <c r="R202" i="3"/>
  <c r="S202" i="3"/>
  <c r="T202" i="3"/>
  <c r="U202" i="3"/>
  <c r="V202" i="3"/>
  <c r="W202" i="3"/>
  <c r="X202" i="3"/>
  <c r="Y202" i="3"/>
  <c r="P201" i="3"/>
  <c r="Y200" i="3"/>
  <c r="X200" i="3"/>
  <c r="W200" i="3"/>
  <c r="S200" i="3"/>
  <c r="R200" i="3"/>
  <c r="Q200" i="3"/>
  <c r="K200" i="3"/>
  <c r="J200" i="3"/>
  <c r="L200" i="3"/>
  <c r="M200" i="3"/>
  <c r="N200" i="3"/>
  <c r="O200" i="3"/>
  <c r="P200" i="3"/>
  <c r="T200" i="3"/>
  <c r="U200" i="3"/>
  <c r="V200" i="3"/>
  <c r="I200" i="3"/>
  <c r="Y199" i="3"/>
  <c r="W199" i="3"/>
  <c r="U199" i="3"/>
  <c r="S199" i="3"/>
  <c r="Q199" i="3"/>
  <c r="J199" i="3"/>
  <c r="K199" i="3"/>
  <c r="L199" i="3"/>
  <c r="M199" i="3"/>
  <c r="N199" i="3"/>
  <c r="O199" i="3"/>
  <c r="P199" i="3"/>
  <c r="R199" i="3"/>
  <c r="I199" i="3"/>
  <c r="Y198" i="3"/>
  <c r="W198" i="3"/>
  <c r="S198" i="3"/>
  <c r="U198" i="3"/>
  <c r="Q198" i="3"/>
  <c r="Q197" i="3"/>
  <c r="Y196" i="3"/>
  <c r="U196" i="3"/>
  <c r="W196" i="3"/>
  <c r="Y123" i="3"/>
  <c r="W123" i="3"/>
  <c r="U123" i="3"/>
  <c r="S123" i="3"/>
  <c r="Y125" i="3"/>
  <c r="Y194" i="3"/>
  <c r="W194" i="3"/>
  <c r="U194" i="3"/>
  <c r="S194" i="3"/>
  <c r="Y193" i="3"/>
  <c r="Y192" i="3"/>
  <c r="Y191" i="3"/>
  <c r="W191" i="3"/>
  <c r="U191" i="3"/>
  <c r="S191" i="3"/>
  <c r="S196" i="3" s="1"/>
  <c r="Y124" i="3"/>
  <c r="W124" i="3"/>
  <c r="U124" i="3"/>
  <c r="S124" i="3"/>
  <c r="Q123" i="3"/>
  <c r="Y122" i="3"/>
  <c r="W122" i="3"/>
  <c r="U122" i="3"/>
  <c r="S122" i="3"/>
  <c r="Y120" i="3"/>
  <c r="S120" i="3"/>
  <c r="Q119" i="3"/>
  <c r="Y118" i="3"/>
  <c r="W118" i="3"/>
  <c r="U118" i="3"/>
  <c r="S118" i="3"/>
  <c r="Q118" i="3"/>
  <c r="Y46" i="3"/>
  <c r="W46" i="3"/>
  <c r="U46" i="3"/>
  <c r="S46" i="3"/>
  <c r="Q46" i="3"/>
  <c r="O46" i="3"/>
  <c r="M46" i="3"/>
  <c r="K46" i="3"/>
  <c r="I46" i="3"/>
  <c r="Y39" i="3"/>
  <c r="W39" i="3"/>
  <c r="U39" i="3"/>
  <c r="S39" i="3"/>
  <c r="Q39" i="3"/>
  <c r="O39" i="3"/>
  <c r="M39" i="3"/>
  <c r="K39" i="3"/>
  <c r="I39" i="3"/>
  <c r="I38" i="3"/>
  <c r="Y197" i="3" l="1"/>
  <c r="R198" i="3"/>
  <c r="T198" i="3"/>
  <c r="V198" i="3"/>
  <c r="X198" i="3"/>
  <c r="Y41" i="3"/>
  <c r="T199" i="3"/>
  <c r="V199" i="3"/>
  <c r="X199" i="3"/>
  <c r="R197" i="3"/>
  <c r="S197" i="3"/>
  <c r="T197" i="3"/>
  <c r="U197" i="3"/>
  <c r="V197" i="3"/>
  <c r="W197" i="3"/>
  <c r="X197" i="3"/>
  <c r="X196" i="3"/>
  <c r="R196" i="3"/>
  <c r="T196" i="3"/>
  <c r="V196" i="3"/>
  <c r="T194" i="3"/>
  <c r="V194" i="3"/>
  <c r="X194" i="3"/>
  <c r="X193" i="3"/>
  <c r="AJ193" i="3"/>
  <c r="X192" i="3"/>
  <c r="AJ192" i="3"/>
  <c r="R193" i="3"/>
  <c r="R192" i="3"/>
  <c r="T191" i="3"/>
  <c r="V191" i="3"/>
  <c r="X191" i="3"/>
  <c r="X125" i="3"/>
  <c r="V125" i="3"/>
  <c r="T125" i="3"/>
  <c r="T124" i="3"/>
  <c r="V124" i="3"/>
  <c r="X124" i="3"/>
  <c r="R123" i="3"/>
  <c r="T123" i="3"/>
  <c r="V123" i="3"/>
  <c r="X123" i="3"/>
  <c r="R122" i="3"/>
  <c r="T122" i="3"/>
  <c r="V122" i="3"/>
  <c r="X122" i="3"/>
  <c r="R121" i="3"/>
  <c r="S121" i="3"/>
  <c r="T121" i="3"/>
  <c r="U121" i="3"/>
  <c r="V121" i="3"/>
  <c r="W121" i="3"/>
  <c r="X121" i="3"/>
  <c r="Y121" i="3"/>
  <c r="R120" i="3"/>
  <c r="T120" i="3"/>
  <c r="U120" i="3"/>
  <c r="V120" i="3"/>
  <c r="W120" i="3"/>
  <c r="X120" i="3"/>
  <c r="R119" i="3"/>
  <c r="S119" i="3"/>
  <c r="T119" i="3"/>
  <c r="U119" i="3"/>
  <c r="V119" i="3"/>
  <c r="W119" i="3"/>
  <c r="X119" i="3"/>
  <c r="Y119" i="3"/>
  <c r="R118" i="3"/>
  <c r="T118" i="3"/>
  <c r="V118" i="3"/>
  <c r="X118" i="3"/>
  <c r="R46" i="3"/>
  <c r="T46" i="3"/>
  <c r="V46" i="3"/>
  <c r="X46" i="3"/>
  <c r="J46" i="3"/>
  <c r="L46" i="3"/>
  <c r="N46" i="3"/>
  <c r="P46" i="3"/>
  <c r="J44" i="3"/>
  <c r="K44" i="3"/>
  <c r="L44" i="3"/>
  <c r="M44" i="3"/>
  <c r="N44" i="3"/>
  <c r="O44" i="3"/>
  <c r="P44" i="3"/>
  <c r="Q44" i="3"/>
  <c r="R44" i="3"/>
  <c r="S44" i="3"/>
  <c r="T44" i="3"/>
  <c r="U44" i="3"/>
  <c r="V44" i="3"/>
  <c r="W44" i="3"/>
  <c r="X44" i="3"/>
  <c r="Y44" i="3"/>
  <c r="I44" i="3"/>
  <c r="T45" i="3"/>
  <c r="U45" i="3"/>
  <c r="V45" i="3"/>
  <c r="W45" i="3"/>
  <c r="X45" i="3"/>
  <c r="Y45" i="3"/>
  <c r="R43" i="3"/>
  <c r="S43" i="3"/>
  <c r="T43" i="3"/>
  <c r="U43" i="3"/>
  <c r="V43" i="3"/>
  <c r="W43" i="3"/>
  <c r="X43" i="3"/>
  <c r="Y43" i="3"/>
  <c r="Q43" i="3"/>
  <c r="I40" i="3"/>
  <c r="X40" i="3"/>
  <c r="Y40" i="3"/>
  <c r="W40" i="3"/>
  <c r="W38" i="3"/>
  <c r="U38" i="3"/>
  <c r="J43" i="3"/>
  <c r="K43" i="3"/>
  <c r="L43" i="3"/>
  <c r="M43" i="3"/>
  <c r="N43" i="3"/>
  <c r="O43" i="3"/>
  <c r="P43" i="3"/>
  <c r="Z43" i="3"/>
  <c r="I43" i="3"/>
  <c r="T42" i="3"/>
  <c r="U42" i="3"/>
  <c r="V42" i="3"/>
  <c r="W42" i="3"/>
  <c r="X42" i="3"/>
  <c r="Y42" i="3"/>
  <c r="S42" i="3"/>
  <c r="N41" i="3"/>
  <c r="O41" i="3"/>
  <c r="P41" i="3"/>
  <c r="Q41" i="3"/>
  <c r="R41" i="3"/>
  <c r="S41" i="3"/>
  <c r="T41" i="3"/>
  <c r="U41" i="3"/>
  <c r="V41" i="3"/>
  <c r="W41" i="3"/>
  <c r="X41" i="3"/>
  <c r="M41" i="3"/>
  <c r="K41" i="3"/>
  <c r="I41" i="3"/>
  <c r="T40" i="3"/>
  <c r="U40" i="3"/>
  <c r="V40" i="3"/>
  <c r="T39" i="3"/>
  <c r="V39" i="3"/>
  <c r="X39" i="3"/>
  <c r="T38" i="3"/>
  <c r="V38" i="3"/>
  <c r="X38" i="3"/>
  <c r="Y38" i="3"/>
  <c r="AH127" i="3"/>
  <c r="AI127" i="3"/>
  <c r="AJ127" i="3"/>
  <c r="AH128" i="3"/>
  <c r="AI128" i="3"/>
  <c r="AJ128" i="3"/>
  <c r="AH129" i="3"/>
  <c r="AI129" i="3"/>
  <c r="AJ129" i="3"/>
  <c r="AH130" i="3"/>
  <c r="AI130" i="3"/>
  <c r="AJ130" i="3"/>
  <c r="AH131" i="3"/>
  <c r="AI131" i="3"/>
  <c r="AJ131" i="3"/>
  <c r="AH132" i="3"/>
  <c r="AI132" i="3"/>
  <c r="AJ132" i="3"/>
  <c r="AH161" i="3"/>
  <c r="AI161" i="3"/>
  <c r="AJ161" i="3"/>
  <c r="AH133" i="3"/>
  <c r="AI133" i="3"/>
  <c r="AJ133" i="3"/>
  <c r="AH134" i="3"/>
  <c r="AI134" i="3"/>
  <c r="AJ134" i="3"/>
  <c r="AH162" i="3"/>
  <c r="AI162" i="3"/>
  <c r="AJ162" i="3"/>
  <c r="AH135" i="3"/>
  <c r="AI135" i="3"/>
  <c r="AJ135" i="3"/>
  <c r="AH136" i="3"/>
  <c r="AI136" i="3"/>
  <c r="AJ136" i="3"/>
  <c r="AH137" i="3"/>
  <c r="AI137" i="3"/>
  <c r="AJ137" i="3"/>
  <c r="AH138" i="3"/>
  <c r="AI138" i="3"/>
  <c r="AJ138" i="3"/>
  <c r="AH139" i="3"/>
  <c r="AI139" i="3"/>
  <c r="AJ139" i="3"/>
  <c r="AH163" i="3"/>
  <c r="AI163" i="3"/>
  <c r="AJ163" i="3"/>
  <c r="AH140" i="3"/>
  <c r="AI140" i="3"/>
  <c r="AJ140" i="3"/>
  <c r="AH141" i="3"/>
  <c r="AI141" i="3"/>
  <c r="AJ141" i="3"/>
  <c r="AH142" i="3"/>
  <c r="AI142" i="3"/>
  <c r="AJ142" i="3"/>
  <c r="AH164" i="3"/>
  <c r="AI164" i="3"/>
  <c r="AJ164" i="3"/>
  <c r="AH143" i="3"/>
  <c r="AI143" i="3"/>
  <c r="AJ143" i="3"/>
  <c r="AH144" i="3"/>
  <c r="AI144" i="3"/>
  <c r="AJ144" i="3"/>
  <c r="AH145" i="3"/>
  <c r="AI145" i="3"/>
  <c r="AJ145" i="3"/>
  <c r="AH146" i="3"/>
  <c r="AI146" i="3"/>
  <c r="AJ146" i="3"/>
  <c r="AH147" i="3"/>
  <c r="AI147" i="3"/>
  <c r="AJ147" i="3"/>
  <c r="AH148" i="3"/>
  <c r="AI148" i="3"/>
  <c r="AJ148" i="3"/>
  <c r="AH149" i="3"/>
  <c r="AI149" i="3"/>
  <c r="AJ149" i="3"/>
  <c r="AH150" i="3"/>
  <c r="AI150" i="3"/>
  <c r="AJ150" i="3"/>
  <c r="AH151" i="3"/>
  <c r="AI151" i="3"/>
  <c r="AJ151" i="3"/>
  <c r="AH152" i="3"/>
  <c r="AI152" i="3"/>
  <c r="AJ152" i="3"/>
  <c r="AH153" i="3"/>
  <c r="AI153" i="3"/>
  <c r="AJ153" i="3"/>
  <c r="AH165" i="3"/>
  <c r="AI165" i="3"/>
  <c r="AJ165" i="3"/>
  <c r="AH154" i="3"/>
  <c r="AI154" i="3"/>
  <c r="AJ154" i="3"/>
  <c r="AH155" i="3"/>
  <c r="AI155" i="3"/>
  <c r="AJ155" i="3"/>
  <c r="AH156" i="3"/>
  <c r="AI156" i="3"/>
  <c r="AJ156" i="3"/>
  <c r="AH157" i="3"/>
  <c r="AI157" i="3"/>
  <c r="AJ157" i="3"/>
  <c r="AH158" i="3"/>
  <c r="AI158" i="3"/>
  <c r="AJ158" i="3"/>
  <c r="AH159" i="3"/>
  <c r="AI159" i="3"/>
  <c r="AJ159" i="3"/>
  <c r="AH160" i="3"/>
  <c r="AI160" i="3"/>
  <c r="AJ160" i="3"/>
  <c r="AI126" i="3"/>
  <c r="AJ126" i="3"/>
  <c r="AH126" i="3"/>
  <c r="AG126" i="3"/>
  <c r="AG84" i="3"/>
  <c r="AH84" i="3"/>
  <c r="AI84" i="3"/>
  <c r="AJ84" i="3"/>
  <c r="AG85" i="3"/>
  <c r="AH85" i="3"/>
  <c r="AI85" i="3"/>
  <c r="AJ85" i="3"/>
  <c r="AG72" i="3"/>
  <c r="AH72" i="3"/>
  <c r="AI72" i="3"/>
  <c r="AJ72" i="3"/>
  <c r="AG73" i="3"/>
  <c r="AH73" i="3"/>
  <c r="AI73" i="3"/>
  <c r="AJ73" i="3"/>
  <c r="AG75" i="3"/>
  <c r="AH75" i="3"/>
  <c r="AI75" i="3"/>
  <c r="AJ75" i="3"/>
  <c r="AG76" i="3"/>
  <c r="AH76" i="3"/>
  <c r="AI76" i="3"/>
  <c r="AJ76" i="3"/>
  <c r="AG77" i="3"/>
  <c r="AH77" i="3"/>
  <c r="AI77" i="3"/>
  <c r="AJ77" i="3"/>
  <c r="AG78" i="3"/>
  <c r="AH78" i="3"/>
  <c r="AI78" i="3"/>
  <c r="AJ78" i="3"/>
  <c r="AG79" i="3"/>
  <c r="AH79" i="3"/>
  <c r="AI79" i="3"/>
  <c r="AJ79" i="3"/>
  <c r="AG74" i="3"/>
  <c r="AH74" i="3"/>
  <c r="AI74" i="3"/>
  <c r="AJ74" i="3"/>
  <c r="AG80" i="3"/>
  <c r="AH80" i="3"/>
  <c r="AI80" i="3"/>
  <c r="AJ80" i="3"/>
  <c r="AG81" i="3"/>
  <c r="AH81" i="3"/>
  <c r="AI81" i="3"/>
  <c r="AJ81" i="3"/>
  <c r="AG82" i="3"/>
  <c r="AH82" i="3"/>
  <c r="AI82" i="3"/>
  <c r="AJ82" i="3"/>
  <c r="AG86" i="3"/>
  <c r="AH86" i="3"/>
  <c r="AI86" i="3"/>
  <c r="AJ86" i="3"/>
  <c r="AG87" i="3"/>
  <c r="AH87" i="3"/>
  <c r="AI87" i="3"/>
  <c r="AJ87" i="3"/>
  <c r="AG88" i="3"/>
  <c r="AH88" i="3"/>
  <c r="AI88" i="3"/>
  <c r="AJ88" i="3"/>
  <c r="AG89" i="3"/>
  <c r="AH89" i="3"/>
  <c r="AI89" i="3"/>
  <c r="AJ89" i="3"/>
  <c r="AG90" i="3"/>
  <c r="AH90" i="3"/>
  <c r="AI90" i="3"/>
  <c r="AJ90" i="3"/>
  <c r="AG91" i="3"/>
  <c r="AH91" i="3"/>
  <c r="AI91" i="3"/>
  <c r="AJ91" i="3"/>
  <c r="AG92" i="3"/>
  <c r="AH92" i="3"/>
  <c r="AI92" i="3"/>
  <c r="AJ92" i="3"/>
  <c r="AH52" i="3"/>
  <c r="AI52" i="3"/>
  <c r="AJ52" i="3"/>
  <c r="AH53" i="3"/>
  <c r="AI53" i="3"/>
  <c r="AJ53" i="3"/>
  <c r="AH54" i="3"/>
  <c r="AI54" i="3"/>
  <c r="AJ54" i="3"/>
  <c r="AH55" i="3"/>
  <c r="AI55" i="3"/>
  <c r="AJ55" i="3"/>
  <c r="AH56" i="3"/>
  <c r="AI56" i="3"/>
  <c r="AJ56" i="3"/>
  <c r="AH57" i="3"/>
  <c r="AI57" i="3"/>
  <c r="AJ57" i="3"/>
  <c r="AH58" i="3"/>
  <c r="AI58" i="3"/>
  <c r="AJ58" i="3"/>
  <c r="AH59" i="3"/>
  <c r="AI59" i="3"/>
  <c r="AJ59" i="3"/>
  <c r="AH60" i="3"/>
  <c r="AI60" i="3"/>
  <c r="AJ60" i="3"/>
  <c r="AH61" i="3"/>
  <c r="AI61" i="3"/>
  <c r="AJ61" i="3"/>
  <c r="AH62" i="3"/>
  <c r="AI62" i="3"/>
  <c r="AJ62" i="3"/>
  <c r="AH65" i="3"/>
  <c r="AI65" i="3"/>
  <c r="AJ65" i="3"/>
  <c r="AH63" i="3"/>
  <c r="AI63" i="3"/>
  <c r="AJ63" i="3"/>
  <c r="AH64" i="3"/>
  <c r="AI64" i="3"/>
  <c r="AJ64" i="3"/>
  <c r="AH66" i="3"/>
  <c r="AI66" i="3"/>
  <c r="AJ66" i="3"/>
  <c r="AH67" i="3"/>
  <c r="AI67" i="3"/>
  <c r="AJ67" i="3"/>
  <c r="AH69" i="3"/>
  <c r="AI69" i="3"/>
  <c r="AJ69" i="3"/>
  <c r="AH70" i="3"/>
  <c r="AI70" i="3"/>
  <c r="AJ70" i="3"/>
  <c r="AH71" i="3"/>
  <c r="AI71" i="3"/>
  <c r="AJ71" i="3"/>
  <c r="AH68" i="3"/>
  <c r="AI68" i="3"/>
  <c r="AJ68" i="3"/>
  <c r="AJ83" i="3"/>
  <c r="AI83" i="3"/>
  <c r="AH83" i="3"/>
  <c r="AG83" i="3"/>
  <c r="AC13" i="3"/>
  <c r="AD13" i="3"/>
  <c r="AE13" i="3"/>
  <c r="AF13" i="3"/>
  <c r="AG13" i="3"/>
  <c r="AH13" i="3"/>
  <c r="AI13" i="3"/>
  <c r="AJ13" i="3"/>
  <c r="AC14" i="3"/>
  <c r="AD14" i="3"/>
  <c r="AE14" i="3"/>
  <c r="AF14" i="3"/>
  <c r="AG14" i="3"/>
  <c r="AH14" i="3"/>
  <c r="AI14" i="3"/>
  <c r="AJ14" i="3"/>
  <c r="AC15" i="3"/>
  <c r="AD15" i="3"/>
  <c r="AE15" i="3"/>
  <c r="AF15" i="3"/>
  <c r="AG15" i="3"/>
  <c r="AH15" i="3"/>
  <c r="AI15" i="3"/>
  <c r="AJ15" i="3"/>
  <c r="AC16" i="3"/>
  <c r="AD16" i="3"/>
  <c r="AE16" i="3"/>
  <c r="AF16" i="3"/>
  <c r="AG16" i="3"/>
  <c r="AH16" i="3"/>
  <c r="AI16" i="3"/>
  <c r="AJ16" i="3"/>
  <c r="AC29" i="3"/>
  <c r="AD29" i="3"/>
  <c r="AE29" i="3"/>
  <c r="AF29" i="3"/>
  <c r="AG29" i="3"/>
  <c r="AH29" i="3"/>
  <c r="AI29" i="3"/>
  <c r="AJ29" i="3"/>
  <c r="AC30" i="3"/>
  <c r="AD30" i="3"/>
  <c r="AE30" i="3"/>
  <c r="AF30" i="3"/>
  <c r="AG30" i="3"/>
  <c r="AH30" i="3"/>
  <c r="AI30" i="3"/>
  <c r="AJ30" i="3"/>
  <c r="AC31" i="3"/>
  <c r="AD31" i="3"/>
  <c r="AE31" i="3"/>
  <c r="AF31" i="3"/>
  <c r="AG31" i="3"/>
  <c r="AH31" i="3"/>
  <c r="AI31" i="3"/>
  <c r="AJ31" i="3"/>
  <c r="AC32" i="3"/>
  <c r="AD32" i="3"/>
  <c r="AE32" i="3"/>
  <c r="AF32" i="3"/>
  <c r="AG32" i="3"/>
  <c r="AH32" i="3"/>
  <c r="AI32" i="3"/>
  <c r="AJ32" i="3"/>
  <c r="AC33" i="3"/>
  <c r="AD33" i="3"/>
  <c r="AE33" i="3"/>
  <c r="AF33" i="3"/>
  <c r="AG33" i="3"/>
  <c r="AH33" i="3"/>
  <c r="AI33" i="3"/>
  <c r="AJ33" i="3"/>
  <c r="AC34" i="3"/>
  <c r="AD34" i="3"/>
  <c r="AE34" i="3"/>
  <c r="AF34" i="3"/>
  <c r="AG34" i="3"/>
  <c r="AH34" i="3"/>
  <c r="AI34" i="3"/>
  <c r="AJ34" i="3"/>
  <c r="AC28" i="3"/>
  <c r="AD28" i="3"/>
  <c r="AE28" i="3"/>
  <c r="AF28" i="3"/>
  <c r="AG28" i="3"/>
  <c r="AH28" i="3"/>
  <c r="AI28" i="3"/>
  <c r="AJ28" i="3"/>
  <c r="AC17" i="3"/>
  <c r="AD17" i="3"/>
  <c r="AE17" i="3"/>
  <c r="AF17" i="3"/>
  <c r="AG17" i="3"/>
  <c r="AH17" i="3"/>
  <c r="AI17" i="3"/>
  <c r="AJ17" i="3"/>
  <c r="AC18" i="3"/>
  <c r="AD18" i="3"/>
  <c r="AE18" i="3"/>
  <c r="AF18" i="3"/>
  <c r="AG18" i="3"/>
  <c r="AH18" i="3"/>
  <c r="AI18" i="3"/>
  <c r="AJ18" i="3"/>
  <c r="AC19" i="3"/>
  <c r="AD19" i="3"/>
  <c r="AE19" i="3"/>
  <c r="AF19" i="3"/>
  <c r="AG19" i="3"/>
  <c r="AH19" i="3"/>
  <c r="AI19" i="3"/>
  <c r="AJ19" i="3"/>
  <c r="AC20" i="3"/>
  <c r="AD20" i="3"/>
  <c r="AE20" i="3"/>
  <c r="AF20" i="3"/>
  <c r="AG20" i="3"/>
  <c r="AH20" i="3"/>
  <c r="AI20" i="3"/>
  <c r="AJ20" i="3"/>
  <c r="AC21" i="3"/>
  <c r="AD21" i="3"/>
  <c r="AE21" i="3"/>
  <c r="AF21" i="3"/>
  <c r="AG21" i="3"/>
  <c r="AH21" i="3"/>
  <c r="AI21" i="3"/>
  <c r="AJ21" i="3"/>
  <c r="AC22" i="3"/>
  <c r="AD22" i="3"/>
  <c r="AE22" i="3"/>
  <c r="AF22" i="3"/>
  <c r="AG22" i="3"/>
  <c r="AH22" i="3"/>
  <c r="AI22" i="3"/>
  <c r="AJ22" i="3"/>
  <c r="AC23" i="3"/>
  <c r="AD23" i="3"/>
  <c r="AE23" i="3"/>
  <c r="AF23" i="3"/>
  <c r="AG23" i="3"/>
  <c r="AH23" i="3"/>
  <c r="AI23" i="3"/>
  <c r="AJ23" i="3"/>
  <c r="AC24" i="3"/>
  <c r="AD24" i="3"/>
  <c r="AE24" i="3"/>
  <c r="AF24" i="3"/>
  <c r="AG24" i="3"/>
  <c r="AH24" i="3"/>
  <c r="AI24" i="3"/>
  <c r="AJ24" i="3"/>
  <c r="AC25" i="3"/>
  <c r="AD25" i="3"/>
  <c r="AE25" i="3"/>
  <c r="AF25" i="3"/>
  <c r="AG25" i="3"/>
  <c r="AH25" i="3"/>
  <c r="AI25" i="3"/>
  <c r="AJ25" i="3"/>
  <c r="AC26" i="3"/>
  <c r="AD26" i="3"/>
  <c r="AE26" i="3"/>
  <c r="AF26" i="3"/>
  <c r="AG26" i="3"/>
  <c r="AH26" i="3"/>
  <c r="AI26" i="3"/>
  <c r="AJ26" i="3"/>
  <c r="AC27" i="3"/>
  <c r="AD27" i="3"/>
  <c r="AE27" i="3"/>
  <c r="AF27" i="3"/>
  <c r="AG27" i="3"/>
  <c r="AH27" i="3"/>
  <c r="AI27" i="3"/>
  <c r="AJ27" i="3"/>
  <c r="AC35" i="3"/>
  <c r="AD35" i="3"/>
  <c r="AE35" i="3"/>
  <c r="AF35" i="3"/>
  <c r="AG35" i="3"/>
  <c r="AH35" i="3"/>
  <c r="AI35" i="3"/>
  <c r="AJ35" i="3"/>
  <c r="AC36" i="3"/>
  <c r="AD36" i="3"/>
  <c r="AE36" i="3"/>
  <c r="AF36" i="3"/>
  <c r="AG36" i="3"/>
  <c r="AH36" i="3"/>
  <c r="AI36" i="3"/>
  <c r="AJ36" i="3"/>
  <c r="AC37" i="3"/>
  <c r="AD37" i="3"/>
  <c r="AE37" i="3"/>
  <c r="AF37" i="3"/>
  <c r="AG37" i="3"/>
  <c r="AH37" i="3"/>
  <c r="AI37" i="3"/>
  <c r="AJ37" i="3"/>
  <c r="AJ12" i="3"/>
  <c r="AI12" i="3"/>
  <c r="AH12" i="3"/>
  <c r="AC12" i="3"/>
  <c r="R194" i="3" l="1"/>
  <c r="AJ122" i="3"/>
  <c r="AI43" i="3"/>
  <c r="AI45" i="3"/>
  <c r="AJ118" i="3"/>
  <c r="AH191" i="3"/>
  <c r="AI191" i="3"/>
  <c r="AJ191" i="3"/>
  <c r="AJ121" i="3"/>
  <c r="AI118" i="3"/>
  <c r="AI44" i="3"/>
  <c r="AJ45" i="3"/>
  <c r="AJ120" i="3"/>
  <c r="AI42" i="3"/>
  <c r="AI123" i="3"/>
  <c r="AJ43" i="3"/>
  <c r="AI119" i="3"/>
  <c r="AI121" i="3"/>
  <c r="AH194" i="3"/>
  <c r="AI194" i="3"/>
  <c r="AJ194" i="3"/>
  <c r="AI39" i="3"/>
  <c r="AI41" i="3"/>
  <c r="AJ44" i="3"/>
  <c r="AI40" i="3"/>
  <c r="AJ39" i="3"/>
  <c r="AI38" i="3"/>
  <c r="AC43" i="3"/>
  <c r="AJ119" i="3"/>
  <c r="AI122" i="3"/>
  <c r="AJ123" i="3"/>
  <c r="AI124" i="3"/>
  <c r="AJ124" i="3"/>
  <c r="AI120" i="3"/>
  <c r="AJ46" i="3"/>
  <c r="AI46" i="3"/>
  <c r="AJ40" i="3"/>
  <c r="AJ38" i="3"/>
  <c r="AJ42" i="3"/>
  <c r="AJ41" i="3"/>
  <c r="AH124" i="3" l="1"/>
  <c r="AG130" i="3" l="1"/>
  <c r="AG133" i="3"/>
  <c r="AG163" i="3"/>
  <c r="AG164" i="3"/>
  <c r="AG146" i="3"/>
  <c r="AG165" i="3"/>
  <c r="AG157" i="3"/>
  <c r="AG129" i="3"/>
  <c r="AG161" i="3"/>
  <c r="AG135" i="3"/>
  <c r="AG139" i="3"/>
  <c r="AG142" i="3"/>
  <c r="AG145" i="3"/>
  <c r="AG149" i="3"/>
  <c r="AG153" i="3"/>
  <c r="AG156" i="3"/>
  <c r="AH123" i="3"/>
  <c r="AH46" i="3"/>
  <c r="AH44" i="3"/>
  <c r="AH43" i="3"/>
  <c r="AH41" i="3"/>
  <c r="AH122" i="3"/>
  <c r="AH121" i="3"/>
  <c r="AH120" i="3"/>
  <c r="AH119" i="3"/>
  <c r="AH118" i="3"/>
  <c r="AG127" i="3"/>
  <c r="AG128" i="3"/>
  <c r="AG131" i="3"/>
  <c r="AG132" i="3"/>
  <c r="AG134" i="3"/>
  <c r="AG162" i="3"/>
  <c r="AG137" i="3"/>
  <c r="AG138" i="3"/>
  <c r="AG140" i="3"/>
  <c r="AG141" i="3"/>
  <c r="AG143" i="3"/>
  <c r="AG144" i="3"/>
  <c r="AG147" i="3"/>
  <c r="AG148" i="3"/>
  <c r="AG150" i="3"/>
  <c r="AG151" i="3"/>
  <c r="AG152" i="3"/>
  <c r="AG154" i="3"/>
  <c r="AG155" i="3"/>
  <c r="AG158" i="3"/>
  <c r="AG159" i="3"/>
  <c r="AG160" i="3"/>
  <c r="AG12" i="3"/>
  <c r="AE41" i="3" l="1"/>
  <c r="AG41" i="3"/>
  <c r="AC41" i="3"/>
  <c r="AD41" i="3"/>
  <c r="AG123" i="3"/>
  <c r="AF41" i="3"/>
  <c r="AG136" i="3"/>
  <c r="M38" i="3"/>
  <c r="K40" i="3"/>
  <c r="M40" i="3"/>
  <c r="O40" i="3"/>
  <c r="Q40" i="3"/>
  <c r="S40" i="3"/>
  <c r="AH40" i="3" s="1"/>
  <c r="K42" i="3"/>
  <c r="M42" i="3"/>
  <c r="O42" i="3"/>
  <c r="Q42" i="3"/>
  <c r="AH42" i="3"/>
  <c r="K45" i="3"/>
  <c r="M45" i="3"/>
  <c r="O45" i="3"/>
  <c r="Q45" i="3"/>
  <c r="S45" i="3"/>
  <c r="I45" i="3"/>
  <c r="I42" i="3"/>
  <c r="S38" i="3" l="1"/>
  <c r="AH38" i="3" s="1"/>
  <c r="AH45" i="3"/>
  <c r="AF45" i="3"/>
  <c r="AG44" i="3"/>
  <c r="AE40" i="3"/>
  <c r="AC45" i="3"/>
  <c r="AD42" i="3"/>
  <c r="AF40" i="3"/>
  <c r="AE45" i="3"/>
  <c r="AD43" i="3"/>
  <c r="AE42" i="3"/>
  <c r="AD44" i="3"/>
  <c r="AE43" i="3"/>
  <c r="AF42" i="3"/>
  <c r="AG40" i="3"/>
  <c r="AC40" i="3"/>
  <c r="O38" i="3"/>
  <c r="AE38" i="3" s="1"/>
  <c r="AF46" i="3"/>
  <c r="AH39" i="3"/>
  <c r="AD39" i="3"/>
  <c r="AC44" i="3"/>
  <c r="K38" i="3"/>
  <c r="AD38" i="3" s="1"/>
  <c r="AF44" i="3"/>
  <c r="AE39" i="3"/>
  <c r="Q38" i="3"/>
  <c r="AG119" i="3"/>
  <c r="AG45" i="3"/>
  <c r="AG43" i="3"/>
  <c r="AD45" i="3"/>
  <c r="AF43" i="3"/>
  <c r="AG42" i="3"/>
  <c r="AC42" i="3"/>
  <c r="AD40" i="3"/>
  <c r="AG118" i="3"/>
  <c r="AF12" i="3"/>
  <c r="AG38" i="3" l="1"/>
  <c r="AC38" i="3"/>
  <c r="AC39" i="3"/>
  <c r="AG39" i="3"/>
  <c r="AF38" i="3"/>
  <c r="AD46" i="3"/>
  <c r="AC46" i="3"/>
  <c r="AE44" i="3"/>
  <c r="AG46" i="3"/>
  <c r="AF39" i="3"/>
  <c r="AE46" i="3"/>
  <c r="AE12" i="3"/>
  <c r="AD12" i="3"/>
</calcChain>
</file>

<file path=xl/sharedStrings.xml><?xml version="1.0" encoding="utf-8"?>
<sst xmlns="http://schemas.openxmlformats.org/spreadsheetml/2006/main" count="3100" uniqueCount="700">
  <si>
    <t>Tree Name Tag</t>
  </si>
  <si>
    <t>Progress Report - Pictures</t>
  </si>
  <si>
    <t>Location</t>
  </si>
  <si>
    <t>Height at Planting</t>
  </si>
  <si>
    <t>Update 3/22/19 (all stakes and guards are secure. Roots and root balls appear healthy and in place. No sighs of disease. See below for the remaining observations</t>
  </si>
  <si>
    <t>7/24 - Baha's new growth</t>
  </si>
  <si>
    <t xml:space="preserve">Update 5/5/19. All trees have many new leaves and new shoots </t>
  </si>
  <si>
    <t>Update 7/24/19. All trees are alive. Some have signs of blight, details below. Weeds were cleared from base of trees and tubes. Taller brush cut back to allow more light. All plantings are surrounded by Japanese Stiltgrass. Heights are approximate as paper wasps have been dwelling in some of the tubes preventing close handling of trees.</t>
  </si>
  <si>
    <t>7/24/19 - Active blight on Otto which caused stem weakness &amp; snapping</t>
  </si>
  <si>
    <t xml:space="preserve">Bryce </t>
  </si>
  <si>
    <t>Walnut Grove</t>
  </si>
  <si>
    <t>24"</t>
  </si>
  <si>
    <t xml:space="preserve">25.5" All characteristics healthy </t>
  </si>
  <si>
    <t>26"</t>
  </si>
  <si>
    <t>36" wineberry, white snakeroot present</t>
  </si>
  <si>
    <t xml:space="preserve">7/24/19 - caterpillar evidence </t>
  </si>
  <si>
    <t xml:space="preserve">Defiance </t>
  </si>
  <si>
    <t>Possible blight on young stem</t>
  </si>
  <si>
    <t>27.5"</t>
  </si>
  <si>
    <t xml:space="preserve">28.25". All characteristics healthy </t>
  </si>
  <si>
    <t xml:space="preserve">30" field garlic </t>
  </si>
  <si>
    <t>37" wineberry, garlic mustard, spicebush present</t>
  </si>
  <si>
    <t>7/24/19 - A stem trying to heal around blight canker</t>
  </si>
  <si>
    <t>Olga</t>
  </si>
  <si>
    <t>13.75"</t>
  </si>
  <si>
    <t xml:space="preserve">14.1". All characteristics healthy </t>
  </si>
  <si>
    <t xml:space="preserve">21" field garlic, wild violets </t>
  </si>
  <si>
    <t>36" has a fallen tree alongside which has caused it to lean. no damage. Wineberry (and tuliptree) present</t>
  </si>
  <si>
    <t>Alyssa Le Chessy</t>
  </si>
  <si>
    <t>16.25"</t>
  </si>
  <si>
    <t xml:space="preserve">18.5" All characteristics healthy. </t>
  </si>
  <si>
    <t>19"</t>
  </si>
  <si>
    <t>7/24/19 - healthy double-leader tree</t>
  </si>
  <si>
    <t>Archy</t>
  </si>
  <si>
    <t>18.25"</t>
  </si>
  <si>
    <t xml:space="preserve">19.25". All characteristics healthy, field garlic around </t>
  </si>
  <si>
    <t xml:space="preserve">19.25" milkweed and wild violets around </t>
  </si>
  <si>
    <t>35" some leaves eaten-caterpillars? wineberry, spicebush present</t>
  </si>
  <si>
    <t xml:space="preserve">Prosperity </t>
  </si>
  <si>
    <t>Treeline</t>
  </si>
  <si>
    <t xml:space="preserve">19". Some old leaves remained. Stem and buds healthy </t>
  </si>
  <si>
    <t xml:space="preserve">19" Wood nettle </t>
  </si>
  <si>
    <t>Ashe</t>
  </si>
  <si>
    <t>18.5"</t>
  </si>
  <si>
    <t xml:space="preserve">18.5". No leaves. Buds and stem healthy </t>
  </si>
  <si>
    <t xml:space="preserve">23" wood nettle </t>
  </si>
  <si>
    <t xml:space="preserve">Tranquility </t>
  </si>
  <si>
    <t>21"</t>
  </si>
  <si>
    <t xml:space="preserve">22". No leaves. Buds and stem healthy </t>
  </si>
  <si>
    <t>25"</t>
  </si>
  <si>
    <t>38" wineberry, black raspberry, sassafras present</t>
  </si>
  <si>
    <t>Ripples</t>
  </si>
  <si>
    <t xml:space="preserve">22".  No leaves. Buds and stem healthy. </t>
  </si>
  <si>
    <t xml:space="preserve">21"  signs of slight asian gall wasp infestation </t>
  </si>
  <si>
    <t>34" many leaves chewed by insects. perilla, multiflora rose, wineberry, sassafras present</t>
  </si>
  <si>
    <t>Ula</t>
  </si>
  <si>
    <t>20"</t>
  </si>
  <si>
    <t xml:space="preserve">21 1/2".  No leaves. Buds and stem healthy. </t>
  </si>
  <si>
    <t xml:space="preserve">20" a lot of asian gall wasp infestation </t>
  </si>
  <si>
    <t>70" very vigorous. has whitefly and leafhoppers. sassafras, wineberry, morning glory, asiatic dayflower present.</t>
  </si>
  <si>
    <t xml:space="preserve">Rotella </t>
  </si>
  <si>
    <t>19.25"</t>
  </si>
  <si>
    <t>thick stem - leaves</t>
  </si>
  <si>
    <t xml:space="preserve">20". Some old leaves remained. Stem and buds healthy. </t>
  </si>
  <si>
    <t xml:space="preserve">24". Slight asian gall wasp infestation </t>
  </si>
  <si>
    <t>63" vigorous &amp; very healthy but tangled in bittersweet. wineberry, bl raspberry, blackberry, myosotis(?), mulberry</t>
  </si>
  <si>
    <t>"26"</t>
  </si>
  <si>
    <t xml:space="preserve">26 1/4". Some old leaves remained. Stem and buds healthy. </t>
  </si>
  <si>
    <t xml:space="preserve">34". Slight asian gall wasp infestation </t>
  </si>
  <si>
    <t>52" has blight scars healing/healed. vigorous. multiflora rose, honeysuckle, morning glory, wineberry, bl raspberry, mint, pois. ivy present.</t>
  </si>
  <si>
    <t xml:space="preserve">Serenity </t>
  </si>
  <si>
    <t>Old Lodge</t>
  </si>
  <si>
    <t>17"</t>
  </si>
  <si>
    <t>last to shed leaves</t>
  </si>
  <si>
    <t>17 3/4". Fall leaves still attached. Buds healthy, stem flexible</t>
  </si>
  <si>
    <t xml:space="preserve">20" </t>
  </si>
  <si>
    <t xml:space="preserve">35" has blight scars healing/healed. double leader (pruned to one strongest). white snakeroot, wineberry, asiatic dayflower, myosotis(?) present. </t>
  </si>
  <si>
    <t xml:space="preserve">Guardian </t>
  </si>
  <si>
    <t>19.5"</t>
  </si>
  <si>
    <t xml:space="preserve">21". Buds are healthy, trunk is flexible. Small leafy plants around </t>
  </si>
  <si>
    <t xml:space="preserve">21" </t>
  </si>
  <si>
    <t>Baha Rudin</t>
  </si>
  <si>
    <t>Pond</t>
  </si>
  <si>
    <t xml:space="preserve">Stem snapped, had to trim. Stake and deer guards were secure. Onion grass around. </t>
  </si>
  <si>
    <t xml:space="preserve">6". Recovering. Good healthy new leaves </t>
  </si>
  <si>
    <t xml:space="preserve">13" looks healthy, good new growth. pruning scar healed. Garlic mustard, white snakeroot present. </t>
  </si>
  <si>
    <t xml:space="preserve">Ben Rudin </t>
  </si>
  <si>
    <t>30"</t>
  </si>
  <si>
    <t xml:space="preserve">32" </t>
  </si>
  <si>
    <t xml:space="preserve">38" many side branches, pruned to central leader. garlic mustard, white snakeroot, myosotis(?) present. </t>
  </si>
  <si>
    <t>Arnold</t>
  </si>
  <si>
    <t>SweatLodge</t>
  </si>
  <si>
    <t>33"</t>
  </si>
  <si>
    <t xml:space="preserve">36". Fall leaves attached. Flexible trunk, healthy buds, fuzzy top. Grass nearby 2" away. </t>
  </si>
  <si>
    <t xml:space="preserve">36" </t>
  </si>
  <si>
    <t xml:space="preserve">37" main leader dead @ tip. tube congested with side branches. pruned to one strong leader. Paper wasp nest in tube. Asiatic dayflower, garlic must present. </t>
  </si>
  <si>
    <t>Mark</t>
  </si>
  <si>
    <t>Lower Grove</t>
  </si>
  <si>
    <t>16.5"</t>
  </si>
  <si>
    <t>stem snapped on the top. Deer guard and stake were secure and in place. Flexible trunk, healthy buds</t>
  </si>
  <si>
    <t>Sam Rudin</t>
  </si>
  <si>
    <t>25.5"</t>
  </si>
  <si>
    <t xml:space="preserve">26". 1 fall leaf attached. Healthy buds, flexible trunk, fuzzy top  </t>
  </si>
  <si>
    <t xml:space="preserve">27" </t>
  </si>
  <si>
    <t>29" main tip died, many side branches. pruned to new leader. healthy. Yellow dock present.</t>
  </si>
  <si>
    <t>Kim</t>
  </si>
  <si>
    <t>Outhouse</t>
  </si>
  <si>
    <t xml:space="preserve">19.5". All characteristics healthy </t>
  </si>
  <si>
    <t xml:space="preserve">22". Wild violets </t>
  </si>
  <si>
    <t>Tree is alive. No other data available. Angry wasps present.</t>
  </si>
  <si>
    <t>Bekka</t>
  </si>
  <si>
    <t xml:space="preserve">19". All characteristics healthy </t>
  </si>
  <si>
    <t xml:space="preserve">19". Garlic mustard </t>
  </si>
  <si>
    <t xml:space="preserve">Dolly </t>
  </si>
  <si>
    <t>18"</t>
  </si>
  <si>
    <t xml:space="preserve">20". All characteristics healthy </t>
  </si>
  <si>
    <t xml:space="preserve">22" </t>
  </si>
  <si>
    <t>40" ? Appears healthy. Wasps present.</t>
  </si>
  <si>
    <t>Zipper</t>
  </si>
  <si>
    <t>Meadow</t>
  </si>
  <si>
    <t xml:space="preserve">16.5". Some old leaves remained. Stem and buds healthy. </t>
  </si>
  <si>
    <t>22"</t>
  </si>
  <si>
    <t xml:space="preserve">42" Appears healthy &amp; vigorous. Katydid, frog, green mantid, wasps present. </t>
  </si>
  <si>
    <t>Living Rock</t>
  </si>
  <si>
    <t>10"</t>
  </si>
  <si>
    <t>10". No leaves. Buds and stem healthy</t>
  </si>
  <si>
    <t xml:space="preserve">12" </t>
  </si>
  <si>
    <t xml:space="preserve">32" healthy. Asiatic dayflower present. </t>
  </si>
  <si>
    <t xml:space="preserve">Neary </t>
  </si>
  <si>
    <t>Medow</t>
  </si>
  <si>
    <t>9"</t>
  </si>
  <si>
    <t xml:space="preserve">9". All characteristics healthy. </t>
  </si>
  <si>
    <t>13"</t>
  </si>
  <si>
    <t xml:space="preserve">36"  healthy, lots of spider webbing (&amp;spider) in tube. Asiatic dayflower, smartweed, grasses present. </t>
  </si>
  <si>
    <t>Otto</t>
  </si>
  <si>
    <t>48" pruned to 17". has blight which weakened main stem and caused it to snap. Scar had girdled ~75-80% of stem. All leaves chewed by caterpillar?</t>
  </si>
  <si>
    <t xml:space="preserve">36", healthy </t>
  </si>
  <si>
    <t xml:space="preserve">37", healthy </t>
  </si>
  <si>
    <t xml:space="preserve">12", healthy </t>
  </si>
  <si>
    <t xml:space="preserve">35", healthy </t>
  </si>
  <si>
    <t xml:space="preserve">38", healthy </t>
  </si>
  <si>
    <t xml:space="preserve">70, healthy </t>
  </si>
  <si>
    <t xml:space="preserve">65", healthy </t>
  </si>
  <si>
    <t>37", insect damage</t>
  </si>
  <si>
    <t xml:space="preserve">34", healthy </t>
  </si>
  <si>
    <t>Wasps, could not inspect</t>
  </si>
  <si>
    <t>RIP. Rodent damage at roots</t>
  </si>
  <si>
    <t>42'. Deer damage</t>
  </si>
  <si>
    <t xml:space="preserve">32". Healthy </t>
  </si>
  <si>
    <t xml:space="preserve">36" healthy </t>
  </si>
  <si>
    <t>18". New healthy shoot from near base of main stem</t>
  </si>
  <si>
    <t>12" main tip has died back, side branches are growing. spicebush and wineberry present</t>
  </si>
  <si>
    <t xml:space="preserve">30", looks strong, healing, no additional blight evidence, no dead parts </t>
  </si>
  <si>
    <t xml:space="preserve">30", yellow leaves, insect damage. No additional blight damage, looks strong </t>
  </si>
  <si>
    <t xml:space="preserve">52", healing well, strong, no dead parts  </t>
  </si>
  <si>
    <t xml:space="preserve">35", healing well, strong, no dead parts  </t>
  </si>
  <si>
    <t xml:space="preserve">20", healing well, strong, no dead parts or additional evidence of blight  </t>
  </si>
  <si>
    <t xml:space="preserve">32", strong, healing well, no additional blight or dead parts </t>
  </si>
  <si>
    <t xml:space="preserve">25", insect damage. Healing well. No additional blight or dead parts </t>
  </si>
  <si>
    <t xml:space="preserve"> healthy </t>
  </si>
  <si>
    <t>growth1</t>
  </si>
  <si>
    <t>growth</t>
  </si>
  <si>
    <t>growth2</t>
  </si>
  <si>
    <t>growth3</t>
  </si>
  <si>
    <t>mj</t>
  </si>
  <si>
    <t>phoenix kluth</t>
  </si>
  <si>
    <t>bro bear</t>
  </si>
  <si>
    <t>oroborus kluth</t>
  </si>
  <si>
    <t>bruha</t>
  </si>
  <si>
    <t>rex</t>
  </si>
  <si>
    <t>sylveon</t>
  </si>
  <si>
    <t>cinnamon</t>
  </si>
  <si>
    <t>clyde</t>
  </si>
  <si>
    <t>sans</t>
  </si>
  <si>
    <t>peggy</t>
  </si>
  <si>
    <t>chester</t>
  </si>
  <si>
    <t>papy mouso</t>
  </si>
  <si>
    <t>finley</t>
  </si>
  <si>
    <t>denali</t>
  </si>
  <si>
    <t>charlotte</t>
  </si>
  <si>
    <t>amber jade</t>
  </si>
  <si>
    <t>bedrock kluth</t>
  </si>
  <si>
    <t>mammie champagne</t>
  </si>
  <si>
    <t>tata yoyo</t>
  </si>
  <si>
    <t>jaguar</t>
  </si>
  <si>
    <t>blue</t>
  </si>
  <si>
    <t>tommy</t>
  </si>
  <si>
    <t>caterpilar</t>
  </si>
  <si>
    <t>blight</t>
  </si>
  <si>
    <t>deer</t>
  </si>
  <si>
    <t>base diameter</t>
  </si>
  <si>
    <t>env</t>
  </si>
  <si>
    <t>leaves</t>
  </si>
  <si>
    <t>y</t>
  </si>
  <si>
    <t>n</t>
  </si>
  <si>
    <t>shade, mapple/ ash</t>
  </si>
  <si>
    <t>shade</t>
  </si>
  <si>
    <t>10.5feet</t>
  </si>
  <si>
    <t>semi-open</t>
  </si>
  <si>
    <t>one dead branch and yellow leaves</t>
  </si>
  <si>
    <t>9 feet</t>
  </si>
  <si>
    <t>ash, wish asel</t>
  </si>
  <si>
    <t>oak beech</t>
  </si>
  <si>
    <t>2.5 feet</t>
  </si>
  <si>
    <t>7feet</t>
  </si>
  <si>
    <t>1.5feet</t>
  </si>
  <si>
    <t>12feet</t>
  </si>
  <si>
    <t>wish, ash</t>
  </si>
  <si>
    <t>Average by habitat</t>
  </si>
  <si>
    <t>Average for S 5th St, Emmaus, PA 18049</t>
  </si>
  <si>
    <t>Average for Columcille</t>
  </si>
  <si>
    <t>native trees in Columcille forest</t>
  </si>
  <si>
    <t>height inch</t>
  </si>
  <si>
    <t>peace/Mehex</t>
  </si>
  <si>
    <t>ken&amp;jacob Hahn</t>
  </si>
  <si>
    <t>michael W</t>
  </si>
  <si>
    <t>Lyndan</t>
  </si>
  <si>
    <t>mature woods border to the East blocking some morning sun, other than this the canopy is open for all seedlings unless otherwise noted</t>
  </si>
  <si>
    <t>mostly full sun with a small amount of tree cover</t>
  </si>
  <si>
    <t>MM</t>
  </si>
  <si>
    <t xml:space="preserve">Humphery </t>
  </si>
  <si>
    <t>Jojo</t>
  </si>
  <si>
    <t>Hill</t>
  </si>
  <si>
    <t xml:space="preserve">GI Jenny </t>
  </si>
  <si>
    <t>N from GONative in Manheim PA</t>
  </si>
  <si>
    <t>struggle/Thrive</t>
  </si>
  <si>
    <t>Chappie</t>
  </si>
  <si>
    <t>jaguar2</t>
  </si>
  <si>
    <t>gouggy</t>
  </si>
  <si>
    <t>Dr. Stone</t>
  </si>
  <si>
    <t>all are varying degrees of part shade, as many ash trees dying around them. Former closed canopy opening up</t>
  </si>
  <si>
    <t>Hybrid or Native</t>
  </si>
  <si>
    <t>part shade</t>
  </si>
  <si>
    <t>sun</t>
  </si>
  <si>
    <t>part shade/wet</t>
  </si>
  <si>
    <t>sun/wet</t>
  </si>
  <si>
    <t>Fine location</t>
  </si>
  <si>
    <t>Columcille</t>
  </si>
  <si>
    <t>Woodline area at Manannan Stone</t>
  </si>
  <si>
    <t>Meadow Area</t>
  </si>
  <si>
    <t>Pond Treeline &amp; Path up Signal Hill</t>
  </si>
  <si>
    <t>State</t>
  </si>
  <si>
    <t>Park</t>
  </si>
  <si>
    <t>PA</t>
  </si>
  <si>
    <t>Emmaus</t>
  </si>
  <si>
    <t>NJ</t>
  </si>
  <si>
    <t>South Branch Preserve 18 Wolfe Road, Budd Lake</t>
  </si>
  <si>
    <t>Sun OR Shade</t>
  </si>
  <si>
    <t>Blight Current/Never/Previously</t>
  </si>
  <si>
    <t>Never</t>
  </si>
  <si>
    <t>Previously</t>
  </si>
  <si>
    <t>Aldo</t>
  </si>
  <si>
    <t>Josh Doe</t>
  </si>
  <si>
    <t>Everest</t>
  </si>
  <si>
    <t>Tene</t>
  </si>
  <si>
    <t>Mikko</t>
  </si>
  <si>
    <t>Teslat</t>
  </si>
  <si>
    <t>Teddy Roosevelt</t>
  </si>
  <si>
    <t>Chess</t>
  </si>
  <si>
    <t>Divine</t>
  </si>
  <si>
    <t>Fahzoo</t>
  </si>
  <si>
    <t>John Muir</t>
  </si>
  <si>
    <t>Tony Hawk</t>
  </si>
  <si>
    <t>Timeout</t>
  </si>
  <si>
    <t>Perelta</t>
  </si>
  <si>
    <t>Krystal</t>
  </si>
  <si>
    <t>Dennis 2.0</t>
  </si>
  <si>
    <t>Oxala</t>
  </si>
  <si>
    <t>Chester</t>
  </si>
  <si>
    <t>Mr. Rudin</t>
  </si>
  <si>
    <t>Mukhtar</t>
  </si>
  <si>
    <t>Belvedere</t>
  </si>
  <si>
    <t>Adam</t>
  </si>
  <si>
    <t>Mr. Chester</t>
  </si>
  <si>
    <t>Karmahill</t>
  </si>
  <si>
    <t>Mr. Nuts</t>
  </si>
  <si>
    <t>Don Kai (Skye &amp; Craigy)</t>
  </si>
  <si>
    <t>Inspiration</t>
  </si>
  <si>
    <t>Mr. Tim</t>
  </si>
  <si>
    <t>Poseidon #2</t>
  </si>
  <si>
    <t>Riverock</t>
  </si>
  <si>
    <t>Action</t>
  </si>
  <si>
    <t>Rosa</t>
  </si>
  <si>
    <t>Nila</t>
  </si>
  <si>
    <t>Norbert</t>
  </si>
  <si>
    <t>Jaguar</t>
  </si>
  <si>
    <t>Prince</t>
  </si>
  <si>
    <t>Isaaq</t>
  </si>
  <si>
    <t>Don Jon</t>
  </si>
  <si>
    <t>Love</t>
  </si>
  <si>
    <t>Flower</t>
  </si>
  <si>
    <t xml:space="preserve"> </t>
  </si>
  <si>
    <t xml:space="preserve">healthy </t>
  </si>
  <si>
    <t>healthy, insect/roden/deer damage</t>
  </si>
  <si>
    <t>rodent damage</t>
  </si>
  <si>
    <t>Hybrid C.dentata x molissima from Musser Forests</t>
  </si>
  <si>
    <t>growth4</t>
  </si>
  <si>
    <t>growth5</t>
  </si>
  <si>
    <t>Signal Hill</t>
  </si>
  <si>
    <t>Chapel Area</t>
  </si>
  <si>
    <t>Walnut Grove n=5</t>
  </si>
  <si>
    <t>Treeline n=7</t>
  </si>
  <si>
    <t>Old Lodge n=2</t>
  </si>
  <si>
    <t>SweatLodge n=1</t>
  </si>
  <si>
    <t>Outhouse n=2*</t>
  </si>
  <si>
    <t>Lower Grove n=2*</t>
  </si>
  <si>
    <t>Meadow n=3</t>
  </si>
  <si>
    <t>comment</t>
  </si>
  <si>
    <t>C Woodline at Manannan Stone n=14</t>
  </si>
  <si>
    <t>C Meadow n=7</t>
  </si>
  <si>
    <t>native from Chief River</t>
  </si>
  <si>
    <t>Native from Chief River n=11</t>
  </si>
  <si>
    <t>Columcille 1st planting (Meadow &amp; woodline) n=21</t>
  </si>
  <si>
    <t>partly sunny</t>
  </si>
  <si>
    <t>Bring Back the American Chestnut Tree</t>
  </si>
  <si>
    <t>26 Trees Planted on the Ruhe Farm, Emmaus, PA, 11/18/18</t>
  </si>
  <si>
    <t>40 Trees planted at South Branch Preserve, Budd Lake, NJ, 11/4/19</t>
  </si>
  <si>
    <t>13 persimon+7Paw paw+25 chestnut planted at South Branch Preserve, Budd Lake, NJ, 11/20/20</t>
  </si>
  <si>
    <t>41 Trees planted at Columcille Megalith Park, Bangor, PA, 9/28/19 and 11/18/19</t>
  </si>
  <si>
    <t>25 Trees planted at Columcille Megalith Park, Bangor, PA, 10/27/20</t>
  </si>
  <si>
    <t>DEAD-not coming back</t>
  </si>
  <si>
    <t>Note</t>
  </si>
  <si>
    <t>Damage resulting in negative growth</t>
  </si>
  <si>
    <t xml:space="preserve">30" has blight scars on stem which are healing well, some leaves browsed by deer. Wineberry, grasses, bittersweet present. evidence of blight </t>
  </si>
  <si>
    <t xml:space="preserve">30" has active blight, was browsed by deer. Mugwort, honeysuckle, sassafras present. evidence of blight  </t>
  </si>
  <si>
    <t xml:space="preserve">18" rodent damage @ base, not girdled, healing. Has blight. 9" leader died back, new one sprouted. White snakeroot, smartweed, clearweed present. evidence of blight  </t>
  </si>
  <si>
    <t xml:space="preserve">31" signs of blight/healing, looks healthy otherwise. Bittersweet, wineberry, as. dayflower present. evidence of blight </t>
  </si>
  <si>
    <t xml:space="preserve">25" Rodent damage at base, not girdled. Has blight. Healing well. Spicebush, morning glory, white snakeroot, smartweed present. evidence of blight </t>
  </si>
  <si>
    <t xml:space="preserve">13", had rodent damage, healthy </t>
  </si>
  <si>
    <t xml:space="preserve">31.5", healthy </t>
  </si>
  <si>
    <t xml:space="preserve">30", healthy </t>
  </si>
  <si>
    <t xml:space="preserve">70", healthy </t>
  </si>
  <si>
    <t xml:space="preserve">52", healthy </t>
  </si>
  <si>
    <t>16", deer damage, stem snapped at the top</t>
  </si>
  <si>
    <t>13", healthy, recovering well after rodent damage</t>
  </si>
  <si>
    <t xml:space="preserve">32", healthy </t>
  </si>
  <si>
    <t xml:space="preserve">Did not find a tree at inspection </t>
  </si>
  <si>
    <t xml:space="preserve">26.25", healthy </t>
  </si>
  <si>
    <t xml:space="preserve">42", healthy </t>
  </si>
  <si>
    <t xml:space="preserve">33", healthy </t>
  </si>
  <si>
    <t xml:space="preserve">36". Healthy </t>
  </si>
  <si>
    <t xml:space="preserve">18.75", healthy </t>
  </si>
  <si>
    <t>36.5", 1 large blight blister</t>
  </si>
  <si>
    <t>33.25", 3 small blight blisters</t>
  </si>
  <si>
    <t>42", 3 blight blisters</t>
  </si>
  <si>
    <t>20", blight, main stem die back, main stem trimmed, resprouting</t>
  </si>
  <si>
    <t>33.5", blight, spittlebug</t>
  </si>
  <si>
    <t>28", 2blight blisters</t>
  </si>
  <si>
    <t>44", 1 blight blister, vigorous</t>
  </si>
  <si>
    <t>33", blight blisters (3+)</t>
  </si>
  <si>
    <t>RIP, decesed due to root damage by rodents</t>
  </si>
  <si>
    <t>73", no blight</t>
  </si>
  <si>
    <t>37", 5 blight blisters, blight canker at base mud packed</t>
  </si>
  <si>
    <t>8", 2 blight blisters,main stem die back, resprout, critter hole found at base, filled at inspection</t>
  </si>
  <si>
    <t>21", no blight</t>
  </si>
  <si>
    <t>45.5", no blight</t>
  </si>
  <si>
    <t>40", blight at base, canker at base mudpacked</t>
  </si>
  <si>
    <t>40", blight 4 spots</t>
  </si>
  <si>
    <t>30", blight 1 canker healing</t>
  </si>
  <si>
    <t>45", leaf fungus, 5 blight blisters</t>
  </si>
  <si>
    <t>37", blight, main stem died, resprout, leaf fungus</t>
  </si>
  <si>
    <t>43", 1 blight blister</t>
  </si>
  <si>
    <t xml:space="preserve">15.5", blight, died back further </t>
  </si>
  <si>
    <t>no remeasurment/ missing data</t>
  </si>
  <si>
    <t>general note</t>
  </si>
  <si>
    <t>All trees but one are alive. Most are healthy, with some having leaves chewed by insects or deer (if they were sticking out of tube)</t>
  </si>
  <si>
    <t xml:space="preserve">We lost one more tree at the Emmaus location (Alyssa Le Chessy) due to unidentified cause, could be deer damage or fallen branch. All other trees are healthy, with buds forming. Fertilizerd with organic Espoma Holly-tone fertilizer </t>
  </si>
  <si>
    <t>6/20/2020 at Emmaus and 7/5/2020 at South Branch and Columcille</t>
  </si>
  <si>
    <t>10/24/2020 at South Branch, 11/15/2020 at Ruhe Farm and 11/7/2020 at Columcille</t>
  </si>
  <si>
    <t>RIP</t>
  </si>
  <si>
    <t>37" ; 4 blight spots</t>
  </si>
  <si>
    <t>33" weak main tip, 1 blight spot</t>
  </si>
  <si>
    <t>44.5" ; 4 blight spots</t>
  </si>
  <si>
    <t xml:space="preserve">RIP,possible root rot, roots and stem moldy and rotten. blight at base. </t>
  </si>
  <si>
    <t>36" big blight canker at base, 3 blight spots</t>
  </si>
  <si>
    <t>30" ; 3 blight spots</t>
  </si>
  <si>
    <t>54" ; 2 blight spots</t>
  </si>
  <si>
    <t>28" sprouted a new leader, 9+ blight spots</t>
  </si>
  <si>
    <t>38" ; 5 blight spots</t>
  </si>
  <si>
    <t>8" ; 2 blight spots, resprouted leader</t>
  </si>
  <si>
    <t>26" NO BLIGHT, nice regrowth</t>
  </si>
  <si>
    <t>49" one blight spot, healthy tip</t>
  </si>
  <si>
    <t>40" NO BLIGHT</t>
  </si>
  <si>
    <t>33" ; 2 blight spots</t>
  </si>
  <si>
    <t>30" ; 3 blight spots healing well</t>
  </si>
  <si>
    <t>48" ; 4 blight spots healing well</t>
  </si>
  <si>
    <t>37" weak tips, sprouting from base, extensive blight on leader</t>
  </si>
  <si>
    <t>51" one blight spot fully healed over</t>
  </si>
  <si>
    <t>29" rebounding strongly, 1 blight spot</t>
  </si>
  <si>
    <t>90" NO BLIGHT</t>
  </si>
  <si>
    <t>76" ; 2 blight spots</t>
  </si>
  <si>
    <t>0" new height (72" chewed and girdled at base by rodent). 20x blight</t>
  </si>
  <si>
    <t>18", rudbeckia hitra</t>
  </si>
  <si>
    <t>19", 5 blight blisters, not healing, white flies</t>
  </si>
  <si>
    <t>24.25" new stem sprouting, 3 blight spots on main stem. whitefly</t>
  </si>
  <si>
    <t>26", 1 blight blister, heaing, white flies</t>
  </si>
  <si>
    <t>30.5" healthy with one blight spot</t>
  </si>
  <si>
    <t>22", 2 blight blisters, white flies</t>
  </si>
  <si>
    <t>25.5" healthy with one blight spot</t>
  </si>
  <si>
    <t>14"</t>
  </si>
  <si>
    <t>17", 3blight blisters, center stem dead, resprouted</t>
  </si>
  <si>
    <t>20" with 3-4" long blight spot</t>
  </si>
  <si>
    <t>16"</t>
  </si>
  <si>
    <t>20" healthy, NO BLIGHT, pigskin puffball mushrooms, Scleroderma citrinum, growing nearby</t>
  </si>
  <si>
    <t xml:space="preserve">13". Clovers and bee balm around </t>
  </si>
  <si>
    <t>22", blight blister, healing</t>
  </si>
  <si>
    <t>23" one blight spot, whitefly, pigskin puffball mushrooms, Scleroderma citrinum, growing nearby</t>
  </si>
  <si>
    <t>14", chickweed</t>
  </si>
  <si>
    <t>18", 3 blight bliters, one healing</t>
  </si>
  <si>
    <t>23" with 2" blight spot at base</t>
  </si>
  <si>
    <t>27.5" NO BLIGHT</t>
  </si>
  <si>
    <t>20", chikweed</t>
  </si>
  <si>
    <t>29.5" NO BLIGHT</t>
  </si>
  <si>
    <t xml:space="preserve">23 1/2", wild violets </t>
  </si>
  <si>
    <t>32"</t>
  </si>
  <si>
    <t>35" healthy NO BLIGHT, pigskin puffball mushrooms, Scleroderma citrinum, growing nearby</t>
  </si>
  <si>
    <t xml:space="preserve">19", rudbeckia hitra </t>
  </si>
  <si>
    <t>34" one blight spot, whitefly, pigskin puffball mushrooms, Scleroderma citrinum, growing nearby</t>
  </si>
  <si>
    <t>29"</t>
  </si>
  <si>
    <t>29" small blight spot at base</t>
  </si>
  <si>
    <t>19 1/2"</t>
  </si>
  <si>
    <t>25.5" NO BLIGHT</t>
  </si>
  <si>
    <t>14", rubeckia hitra</t>
  </si>
  <si>
    <t>18.5", main branch dead</t>
  </si>
  <si>
    <t>27" one blight spot, leaves alive</t>
  </si>
  <si>
    <t xml:space="preserve">16", bee balm, chickweed  </t>
  </si>
  <si>
    <t>6.5", main branch dead</t>
  </si>
  <si>
    <t>10.75" NO BLIGHT , many leaves alive</t>
  </si>
  <si>
    <t xml:space="preserve">14 1/2". Lobelia siphilitica </t>
  </si>
  <si>
    <t>16", main branch dead</t>
  </si>
  <si>
    <t>17.75" NO BLIGHT</t>
  </si>
  <si>
    <t>Joey</t>
  </si>
  <si>
    <t>16", rubeckia hitra</t>
  </si>
  <si>
    <t>14", 2 blight blisters, both healing</t>
  </si>
  <si>
    <t>18.5" ; 3-4 small blight spots</t>
  </si>
  <si>
    <t>13.5", rubeckia hitra</t>
  </si>
  <si>
    <t>16", 1 blight blister, healing</t>
  </si>
  <si>
    <t>19" one blight spot</t>
  </si>
  <si>
    <t>15"</t>
  </si>
  <si>
    <t>7.5", main branch dead from blight</t>
  </si>
  <si>
    <t>12" one blight spot</t>
  </si>
  <si>
    <t>13", field onion, chickweed</t>
  </si>
  <si>
    <t>13", 1 blight blister, heaing</t>
  </si>
  <si>
    <t>17.5" healthy, has living leaves while rest are dead/dropping</t>
  </si>
  <si>
    <t>10.5"</t>
  </si>
  <si>
    <t>18" NO BLIGHT</t>
  </si>
  <si>
    <t>12", rubeckia hitra</t>
  </si>
  <si>
    <t>Dead from root rot</t>
  </si>
  <si>
    <t>12"</t>
  </si>
  <si>
    <t>18", white flies</t>
  </si>
  <si>
    <t>25.25" good health</t>
  </si>
  <si>
    <t xml:space="preserve">6", recovering well </t>
  </si>
  <si>
    <t>16" one blight spot</t>
  </si>
  <si>
    <t>11"</t>
  </si>
  <si>
    <t>20.5" NO BLIGHT, leaves are bug-bitten</t>
  </si>
  <si>
    <t>13.75" struggling</t>
  </si>
  <si>
    <t>burried under a fallen tree</t>
  </si>
  <si>
    <t>missing. assumed dead</t>
  </si>
  <si>
    <t>12.5"</t>
  </si>
  <si>
    <t>12" Main leader died, 2 resprouts</t>
  </si>
  <si>
    <t>17.5" NO BLIGHT</t>
  </si>
  <si>
    <t xml:space="preserve">12", garlic mustard </t>
  </si>
  <si>
    <t>13.5" main leader died back, 10" new shoot</t>
  </si>
  <si>
    <t>13", white flies</t>
  </si>
  <si>
    <t>16.75" NO BLIGHT</t>
  </si>
  <si>
    <t xml:space="preserve">17.25" NO BLIGHT </t>
  </si>
  <si>
    <t xml:space="preserve">N.Wind/Scott </t>
  </si>
  <si>
    <t>Irene/Sian</t>
  </si>
  <si>
    <t>June/Joe</t>
  </si>
  <si>
    <t>Died from blight</t>
  </si>
  <si>
    <t>14.5"</t>
  </si>
  <si>
    <t>21.5" NO BLIGHT</t>
  </si>
  <si>
    <t>Missing tree</t>
  </si>
  <si>
    <t>8" new shoot (11.75" main leader died back)</t>
  </si>
  <si>
    <t>missing?</t>
  </si>
  <si>
    <t>SOBMMC</t>
  </si>
  <si>
    <t>Troop 31</t>
  </si>
  <si>
    <t>Jager</t>
  </si>
  <si>
    <t>Diehly</t>
  </si>
  <si>
    <t>MSDS</t>
  </si>
  <si>
    <t>No Name</t>
  </si>
  <si>
    <t>Nik 4</t>
  </si>
  <si>
    <t>Philup</t>
  </si>
  <si>
    <t>T800</t>
  </si>
  <si>
    <t>No body</t>
  </si>
  <si>
    <t>Eh Joe</t>
  </si>
  <si>
    <t>Celia</t>
  </si>
  <si>
    <t>Crazy tree</t>
  </si>
  <si>
    <t>Ark-8</t>
  </si>
  <si>
    <t>Howard</t>
  </si>
  <si>
    <t>Goodness</t>
  </si>
  <si>
    <t>Burt</t>
  </si>
  <si>
    <t>Paul</t>
  </si>
  <si>
    <t>Lynn</t>
  </si>
  <si>
    <t>Spencer</t>
  </si>
  <si>
    <t>Team Work</t>
  </si>
  <si>
    <t>Bell</t>
  </si>
  <si>
    <t>Michelle</t>
  </si>
  <si>
    <t>Elipse</t>
  </si>
  <si>
    <t>Ernie</t>
  </si>
  <si>
    <t>closed canopy</t>
  </si>
  <si>
    <t>Site1</t>
  </si>
  <si>
    <t>Site2</t>
  </si>
  <si>
    <t>Site3</t>
  </si>
  <si>
    <t>15", healthy</t>
  </si>
  <si>
    <t xml:space="preserve">16.5", healthy </t>
  </si>
  <si>
    <t>17.5"</t>
  </si>
  <si>
    <t>8.5", healthy</t>
  </si>
  <si>
    <t>17", healthy</t>
  </si>
  <si>
    <t xml:space="preserve">12.5", healthy </t>
  </si>
  <si>
    <t>13"(main stemdied back)</t>
  </si>
  <si>
    <t xml:space="preserve">10", healthy </t>
  </si>
  <si>
    <t>15", multiple stems, trimmed</t>
  </si>
  <si>
    <t xml:space="preserve">11.5", healthy </t>
  </si>
  <si>
    <t>13.5", main stem died back</t>
  </si>
  <si>
    <t xml:space="preserve">7", healthy </t>
  </si>
  <si>
    <t>13.5"</t>
  </si>
  <si>
    <t>Removed to the nursery for recovery</t>
  </si>
  <si>
    <t xml:space="preserve">8.5", healthy </t>
  </si>
  <si>
    <t>5, deer/wind</t>
  </si>
  <si>
    <t>10,5", healthy</t>
  </si>
  <si>
    <t>14", healthy</t>
  </si>
  <si>
    <t>14", main tip died back</t>
  </si>
  <si>
    <t xml:space="preserve">16", healthy </t>
  </si>
  <si>
    <t>17", main tip died back</t>
  </si>
  <si>
    <t>11.5", main tip died back</t>
  </si>
  <si>
    <t>dead, rodent</t>
  </si>
  <si>
    <t xml:space="preserve">11", healthy, sighting of companion plants sprouting </t>
  </si>
  <si>
    <t>15", 1 blight blister, main stem died back</t>
  </si>
  <si>
    <t>10". Healthy</t>
  </si>
  <si>
    <t>3, deer</t>
  </si>
  <si>
    <t xml:space="preserve">14.5", healthy </t>
  </si>
  <si>
    <t xml:space="preserve">6.5", healthy </t>
  </si>
  <si>
    <t>8.5", main tip died back</t>
  </si>
  <si>
    <t xml:space="preserve">9", healthy </t>
  </si>
  <si>
    <t>4, deer</t>
  </si>
  <si>
    <t>15.5"</t>
  </si>
  <si>
    <t xml:space="preserve">11", healthy </t>
  </si>
  <si>
    <t>9", main tip died back</t>
  </si>
  <si>
    <t>dead</t>
  </si>
  <si>
    <t>8, dead?, deer</t>
  </si>
  <si>
    <t>11", main tip died back</t>
  </si>
  <si>
    <t>8, dead?</t>
  </si>
  <si>
    <t xml:space="preserve">8", healthy </t>
  </si>
  <si>
    <t xml:space="preserve">13.5", healthy </t>
  </si>
  <si>
    <t>10", main tip died back, many leaves browning and curling</t>
  </si>
  <si>
    <t xml:space="preserve">9.5", healthy </t>
  </si>
  <si>
    <t>11.5"</t>
  </si>
  <si>
    <t>14", main tip died back, coming back nicely</t>
  </si>
  <si>
    <t xml:space="preserve">11.5, healthy </t>
  </si>
  <si>
    <t>Removed to the nursery for recovery, blight</t>
  </si>
  <si>
    <t xml:space="preserve">10.5, healthy </t>
  </si>
  <si>
    <t>7", main tip died back very far, 2 blight blisters</t>
  </si>
  <si>
    <t xml:space="preserve">14", healthy </t>
  </si>
  <si>
    <t xml:space="preserve">10.5", healthy </t>
  </si>
  <si>
    <t>9.5"</t>
  </si>
  <si>
    <t>15", main tip died back</t>
  </si>
  <si>
    <t>new love</t>
  </si>
  <si>
    <t>new norbert</t>
  </si>
  <si>
    <t xml:space="preserve">new action </t>
  </si>
  <si>
    <t>new mr. tim</t>
  </si>
  <si>
    <t>new tony hawk</t>
  </si>
  <si>
    <t>new fahzoo</t>
  </si>
  <si>
    <t>new Krystal</t>
  </si>
  <si>
    <t>new Chester Atkins</t>
  </si>
  <si>
    <t>new mukhtar</t>
  </si>
  <si>
    <t>new Karmahill</t>
  </si>
  <si>
    <t>baby groot</t>
  </si>
  <si>
    <t>Tiny Tim</t>
  </si>
  <si>
    <t>Gerald</t>
  </si>
  <si>
    <t>Eleanor Tiffany</t>
  </si>
  <si>
    <t>Nial</t>
  </si>
  <si>
    <t>Chesterina</t>
  </si>
  <si>
    <t>Lauren</t>
  </si>
  <si>
    <t>Bob Duncan</t>
  </si>
  <si>
    <t>Jerry we love you</t>
  </si>
  <si>
    <t>Mama nut</t>
  </si>
  <si>
    <t>POTC</t>
  </si>
  <si>
    <t>EARPH</t>
  </si>
  <si>
    <t>Chelsea</t>
  </si>
  <si>
    <t>Buddy</t>
  </si>
  <si>
    <t>Chester Cheetah</t>
  </si>
  <si>
    <t>Signal Hill?</t>
  </si>
  <si>
    <t>growth6</t>
  </si>
  <si>
    <t>growth7</t>
  </si>
  <si>
    <t>19.25'' thick stem - leaves</t>
  </si>
  <si>
    <t>17'' last to shed leaves</t>
  </si>
  <si>
    <t>33'' last to shed leaves</t>
  </si>
  <si>
    <t xml:space="preserve">30, looks strong, healing, no additional blight evidence, no dead parts </t>
  </si>
  <si>
    <t xml:space="preserve">30, yellow leaves, insect damage. No additional blight damage, looks strong </t>
  </si>
  <si>
    <t xml:space="preserve">52, , healing well, strong, no dead parts  </t>
  </si>
  <si>
    <t xml:space="preserve">35, , healing well, strong, no dead parts  </t>
  </si>
  <si>
    <t xml:space="preserve">20, healing well, strong, no dead parts or additional evidence of blight  </t>
  </si>
  <si>
    <t>13, Rodent damage</t>
  </si>
  <si>
    <t>37 insect damage</t>
  </si>
  <si>
    <t xml:space="preserve">32 strong, healing well, no additional blight or dead parts </t>
  </si>
  <si>
    <t>34 healthy</t>
  </si>
  <si>
    <t>18 new healthy shoot from near base of main stem</t>
  </si>
  <si>
    <t>34 wasps, could not inspect</t>
  </si>
  <si>
    <t>25 insect damage. Healing well. No additional blight or dead parts</t>
  </si>
  <si>
    <t>42 Deer damage</t>
  </si>
  <si>
    <t xml:space="preserve">32 healthy </t>
  </si>
  <si>
    <t xml:space="preserve">36 healthy </t>
  </si>
  <si>
    <t>59", 5 blight blisters</t>
  </si>
  <si>
    <t>28", 3 blight blisters</t>
  </si>
  <si>
    <t>Columcille 3rd planting (Signal?) n=25</t>
  </si>
  <si>
    <t>Pond n=2</t>
  </si>
  <si>
    <t>C Pond Treeline &amp; Path up Signal Hill n=3</t>
  </si>
  <si>
    <t>C Chapel n=1</t>
  </si>
  <si>
    <t>C Signal Hill n=9</t>
  </si>
  <si>
    <t>Never Blight n=70 (shade &amp; hybrid)</t>
  </si>
  <si>
    <t>Previous Blight n=38 (shade &amp; hybrid)</t>
  </si>
  <si>
    <t>South Branch Field</t>
  </si>
  <si>
    <t>N</t>
  </si>
  <si>
    <t>7"</t>
  </si>
  <si>
    <t xml:space="preserve">Jaguar </t>
  </si>
  <si>
    <t>8"</t>
  </si>
  <si>
    <t xml:space="preserve">Action </t>
  </si>
  <si>
    <t xml:space="preserve">Inspiration </t>
  </si>
  <si>
    <t>Don Kai (Sky &amp; Craigy, possibly Pan?)</t>
  </si>
  <si>
    <t xml:space="preserve">Mukhtar </t>
  </si>
  <si>
    <t xml:space="preserve">Chester </t>
  </si>
  <si>
    <t xml:space="preserve">Krystal </t>
  </si>
  <si>
    <t xml:space="preserve">Perelta </t>
  </si>
  <si>
    <t xml:space="preserve">Timeout </t>
  </si>
  <si>
    <t xml:space="preserve">Tony Hawk </t>
  </si>
  <si>
    <t xml:space="preserve">Divine </t>
  </si>
  <si>
    <t>12 1/2"</t>
  </si>
  <si>
    <t xml:space="preserve">Teddy Roosevelt </t>
  </si>
  <si>
    <t>Josh Doe (Todd)</t>
  </si>
  <si>
    <t>Popy Mouso</t>
  </si>
  <si>
    <t xml:space="preserve">M. Champagne </t>
  </si>
  <si>
    <t>Tata Yoyo</t>
  </si>
  <si>
    <t>Peggy</t>
  </si>
  <si>
    <t>Cinnamon</t>
  </si>
  <si>
    <t>Gouggy</t>
  </si>
  <si>
    <t>Charlotte</t>
  </si>
  <si>
    <t>Signal Hill location - varying degrees of part shade, as many ash trees dying around them. Former closed canopy opening up</t>
  </si>
  <si>
    <t>Rex</t>
  </si>
  <si>
    <t>Pond Threeline &amp; Path up Signal Hill</t>
  </si>
  <si>
    <t xml:space="preserve">Oroborus Kluth </t>
  </si>
  <si>
    <t xml:space="preserve">Phoenix Kluth </t>
  </si>
  <si>
    <t>Jaguar 2*</t>
  </si>
  <si>
    <t xml:space="preserve">sun </t>
  </si>
  <si>
    <t>Jaguar*</t>
  </si>
  <si>
    <t>Blue</t>
  </si>
  <si>
    <t>Tommy</t>
  </si>
  <si>
    <t>shade.</t>
  </si>
  <si>
    <t xml:space="preserve">4". (rodent damage at base stem shortly after planting) </t>
  </si>
  <si>
    <t>Struggle/THRIVE</t>
  </si>
  <si>
    <t xml:space="preserve">Chappie </t>
  </si>
  <si>
    <t>Bedrock Kluth</t>
  </si>
  <si>
    <t>H</t>
  </si>
  <si>
    <t xml:space="preserve">Medow Area </t>
  </si>
  <si>
    <t>GI Jenny</t>
  </si>
  <si>
    <t xml:space="preserve">Joey </t>
  </si>
  <si>
    <t>Medow Area is mostly full sun with a small amount of tree cove</t>
  </si>
  <si>
    <t>more shade</t>
  </si>
  <si>
    <t xml:space="preserve">Woodline area at Manannan Stobe </t>
  </si>
  <si>
    <t>MJ</t>
  </si>
  <si>
    <t>Brother Bear</t>
  </si>
  <si>
    <t>21 1/2"</t>
  </si>
  <si>
    <t>Bruha</t>
  </si>
  <si>
    <t xml:space="preserve">Michael W </t>
  </si>
  <si>
    <t>Amber Jade</t>
  </si>
  <si>
    <t>Sylveon</t>
  </si>
  <si>
    <t>Clyde</t>
  </si>
  <si>
    <t xml:space="preserve">Mehex/Peace </t>
  </si>
  <si>
    <t xml:space="preserve">Denali </t>
  </si>
  <si>
    <t xml:space="preserve">Woodline area at Manannan Stobe 
</t>
  </si>
  <si>
    <t>Sans</t>
  </si>
  <si>
    <t xml:space="preserve">Finnley </t>
  </si>
  <si>
    <t>Kenneth Jacob Hahn</t>
  </si>
  <si>
    <t xml:space="preserve"> Woodland area at Manannan Stone (mature woods border to the East blocking some morning sun, other than this the canopy is open for all seedlings unless otherwise noted</t>
  </si>
  <si>
    <t>Neary (Leo??)</t>
  </si>
  <si>
    <t>No tree</t>
  </si>
  <si>
    <t>28", 3 bight blisters</t>
  </si>
  <si>
    <t>72"+ but chewed and girdled at base by rodent, 0" new height. 20x blight</t>
  </si>
  <si>
    <r>
      <t>76"</t>
    </r>
    <r>
      <rPr>
        <sz val="11"/>
        <color rgb="FF000000"/>
        <rFont val="Calibri"/>
        <family val="2"/>
      </rPr>
      <t xml:space="preserve"> ; 2 blight spots</t>
    </r>
  </si>
  <si>
    <t>59", 5 bight blisters</t>
  </si>
  <si>
    <r>
      <t xml:space="preserve">90" </t>
    </r>
    <r>
      <rPr>
        <sz val="11"/>
        <color rgb="FF000000"/>
        <rFont val="Calibri"/>
        <family val="2"/>
      </rPr>
      <t>NO BLIGHT</t>
    </r>
  </si>
  <si>
    <t>RIP. tree missing, likely deer damage</t>
  </si>
  <si>
    <t>Notes at Planting</t>
  </si>
  <si>
    <t xml:space="preserve">Native/Hybrid (N/H) </t>
  </si>
  <si>
    <t>Emmaus Average n=18*</t>
  </si>
  <si>
    <t>partly sunny/wet</t>
  </si>
  <si>
    <t>Average for South Branch n=35</t>
  </si>
  <si>
    <t>Columcille 2nd planting (Signal, Chapel &amp; Pond) n=18</t>
  </si>
  <si>
    <t>Native from GONative, Manheim PA n=53*</t>
  </si>
  <si>
    <t>Hybrid n=31</t>
  </si>
  <si>
    <t>partly sunny 2018</t>
  </si>
  <si>
    <t>partly sunny 2019</t>
  </si>
  <si>
    <t>New Archy</t>
  </si>
  <si>
    <t>Pure from American Chestnut Council in Cadillac, MI</t>
  </si>
  <si>
    <t>New Alyssa Le Chessy</t>
  </si>
  <si>
    <t>New Kim</t>
  </si>
  <si>
    <t>New Dolly</t>
  </si>
  <si>
    <t>New Ula</t>
  </si>
  <si>
    <t>main stem died back</t>
  </si>
  <si>
    <t>Replant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</si>
</sst>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3" x14ac:knownFonts="1">
    <font>
      <sz val="11"/>
      <color rgb="FF000000"/>
      <name val="Calibri"/>
    </font>
    <font>
      <sz val="11"/>
      <name val="Calibri"/>
      <family val="2"/>
    </font>
    <font>
      <b/>
      <sz val="11"/>
      <color rgb="FF000000"/>
      <name val="Calibri"/>
      <family val="2"/>
    </font>
    <font>
      <sz val="11"/>
      <color rgb="FF444950"/>
      <name val="Calibri"/>
      <family val="2"/>
    </font>
    <font>
      <b/>
      <sz val="11"/>
      <color rgb="FF000000"/>
      <name val="Calibri"/>
      <family val="2"/>
    </font>
    <font>
      <sz val="11"/>
      <color rgb="FF000000"/>
      <name val="Calibri"/>
      <family val="2"/>
    </font>
    <font>
      <sz val="11"/>
      <name val="Calibri"/>
      <family val="2"/>
    </font>
    <font>
      <sz val="12"/>
      <color rgb="FF000000"/>
      <name val="Times New Roman"/>
      <family val="1"/>
    </font>
    <font>
      <sz val="11"/>
      <color theme="1"/>
      <name val="Calibri"/>
      <family val="2"/>
    </font>
    <font>
      <b/>
      <sz val="25"/>
      <color rgb="FF000000"/>
      <name val="Calibri"/>
      <family val="2"/>
    </font>
    <font>
      <sz val="12"/>
      <color rgb="FF000000"/>
      <name val="Calibri"/>
      <family val="2"/>
    </font>
    <font>
      <b/>
      <sz val="11"/>
      <color rgb="FFF09300"/>
      <name val="Calibri"/>
      <family val="2"/>
    </font>
    <font>
      <sz val="11"/>
      <name val="Roboto"/>
    </font>
  </fonts>
  <fills count="3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7030A0"/>
        <bgColor indexed="64"/>
      </patternFill>
    </fill>
    <fill>
      <patternFill patternType="solid">
        <fgColor theme="0" tint="-0.34998626667073579"/>
        <bgColor indexed="64"/>
      </patternFill>
    </fill>
    <fill>
      <patternFill patternType="solid">
        <fgColor theme="0" tint="-4.9989318521683403E-2"/>
        <bgColor rgb="FFF3F3F3"/>
      </patternFill>
    </fill>
    <fill>
      <patternFill patternType="solid">
        <fgColor theme="0" tint="-4.9989318521683403E-2"/>
        <bgColor indexed="64"/>
      </patternFill>
    </fill>
    <fill>
      <patternFill patternType="solid">
        <fgColor theme="0" tint="-0.249977111117893"/>
        <bgColor rgb="FFD9D2E9"/>
      </patternFill>
    </fill>
    <fill>
      <patternFill patternType="solid">
        <fgColor theme="5" tint="0.59999389629810485"/>
        <bgColor rgb="FFD9D2E9"/>
      </patternFill>
    </fill>
    <fill>
      <patternFill patternType="solid">
        <fgColor theme="4" tint="0.59999389629810485"/>
        <bgColor rgb="FFD9EAD3"/>
      </patternFill>
    </fill>
    <fill>
      <patternFill patternType="solid">
        <fgColor theme="4" tint="0.59999389629810485"/>
        <bgColor indexed="64"/>
      </patternFill>
    </fill>
    <fill>
      <patternFill patternType="solid">
        <fgColor rgb="FFF3F3F3"/>
        <bgColor rgb="FFF3F3F3"/>
      </patternFill>
    </fill>
    <fill>
      <patternFill patternType="solid">
        <fgColor rgb="FFFFFFFF"/>
        <bgColor rgb="FFFFFFFF"/>
      </patternFill>
    </fill>
    <fill>
      <patternFill patternType="solid">
        <fgColor theme="6" tint="0.39997558519241921"/>
        <bgColor indexed="64"/>
      </patternFill>
    </fill>
    <fill>
      <patternFill patternType="solid">
        <fgColor theme="6" tint="0.39997558519241921"/>
        <bgColor rgb="FFB6D7A8"/>
      </patternFill>
    </fill>
    <fill>
      <patternFill patternType="solid">
        <fgColor theme="6" tint="0.39997558519241921"/>
        <bgColor rgb="FFD9EAD3"/>
      </patternFill>
    </fill>
    <fill>
      <patternFill patternType="solid">
        <fgColor theme="4" tint="0.59999389629810485"/>
        <bgColor rgb="FFB6D7A8"/>
      </patternFill>
    </fill>
    <fill>
      <patternFill patternType="solid">
        <fgColor theme="0" tint="-0.34998626667073579"/>
        <bgColor rgb="FFD9D2E9"/>
      </patternFill>
    </fill>
    <fill>
      <patternFill patternType="solid">
        <fgColor theme="5" tint="0.59999389629810485"/>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rgb="FFFF0000"/>
        <bgColor rgb="FFF3F3F3"/>
      </patternFill>
    </fill>
    <fill>
      <patternFill patternType="solid">
        <fgColor theme="1" tint="0.14999847407452621"/>
        <bgColor rgb="FFF3F3F3"/>
      </patternFill>
    </fill>
    <fill>
      <patternFill patternType="solid">
        <fgColor theme="1" tint="0.249977111117893"/>
        <bgColor rgb="FFF3F3F3"/>
      </patternFill>
    </fill>
    <fill>
      <patternFill patternType="solid">
        <fgColor rgb="FFFF0000"/>
        <bgColor rgb="FFB6D7A8"/>
      </patternFill>
    </fill>
    <fill>
      <patternFill patternType="solid">
        <fgColor rgb="FFFF0000"/>
        <bgColor rgb="FFD9D2E9"/>
      </patternFill>
    </fill>
    <fill>
      <patternFill patternType="solid">
        <fgColor theme="1" tint="0.249977111117893"/>
        <bgColor rgb="FFD9D2E9"/>
      </patternFill>
    </fill>
    <fill>
      <patternFill patternType="solid">
        <fgColor theme="1" tint="0.14999847407452621"/>
        <bgColor rgb="FFB6D7A8"/>
      </patternFill>
    </fill>
    <fill>
      <patternFill patternType="solid">
        <fgColor rgb="FFB6D7A8"/>
        <bgColor rgb="FFB6D7A8"/>
      </patternFill>
    </fill>
    <fill>
      <patternFill patternType="solid">
        <fgColor rgb="FFD9EAD3"/>
        <bgColor rgb="FFD9EAD3"/>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159">
    <xf numFmtId="0" fontId="0" fillId="0" borderId="0" xfId="0" applyFont="1" applyAlignment="1"/>
    <xf numFmtId="0" fontId="2" fillId="0" borderId="1" xfId="0" applyFont="1" applyBorder="1"/>
    <xf numFmtId="0" fontId="2" fillId="0" borderId="0" xfId="0" applyFont="1"/>
    <xf numFmtId="0" fontId="2" fillId="0" borderId="1" xfId="0" applyFont="1" applyBorder="1" applyAlignment="1">
      <alignment wrapText="1"/>
    </xf>
    <xf numFmtId="0" fontId="0" fillId="0" borderId="0" xfId="0" applyFont="1"/>
    <xf numFmtId="0" fontId="0" fillId="0" borderId="1" xfId="0" applyFont="1" applyBorder="1"/>
    <xf numFmtId="0" fontId="0" fillId="0" borderId="0" xfId="0" applyFont="1" applyAlignment="1">
      <alignment wrapText="1"/>
    </xf>
    <xf numFmtId="0" fontId="3" fillId="0" borderId="0" xfId="0" applyFont="1" applyAlignment="1">
      <alignment wrapText="1"/>
    </xf>
    <xf numFmtId="0" fontId="5" fillId="0" borderId="0" xfId="0" applyFont="1" applyAlignment="1"/>
    <xf numFmtId="0" fontId="5" fillId="0" borderId="0" xfId="0" applyFont="1" applyFill="1" applyBorder="1" applyAlignment="1"/>
    <xf numFmtId="0" fontId="0" fillId="0" borderId="0" xfId="0" applyFont="1" applyAlignment="1"/>
    <xf numFmtId="0" fontId="0" fillId="0" borderId="0" xfId="0" applyFont="1" applyAlignment="1"/>
    <xf numFmtId="0" fontId="0" fillId="0" borderId="0" xfId="0" applyFont="1" applyAlignment="1"/>
    <xf numFmtId="0" fontId="0" fillId="0" borderId="0" xfId="0"/>
    <xf numFmtId="0" fontId="5" fillId="0" borderId="0" xfId="0" applyFont="1"/>
    <xf numFmtId="0" fontId="0" fillId="0" borderId="0" xfId="0" applyFont="1" applyAlignment="1"/>
    <xf numFmtId="0" fontId="0" fillId="0" borderId="0" xfId="0" applyFont="1" applyAlignment="1"/>
    <xf numFmtId="0" fontId="7" fillId="0" borderId="0" xfId="0" applyFont="1" applyAlignment="1"/>
    <xf numFmtId="0" fontId="7" fillId="0" borderId="0" xfId="0" applyFont="1" applyAlignment="1">
      <alignment vertical="center"/>
    </xf>
    <xf numFmtId="0" fontId="0" fillId="0" borderId="0" xfId="0" applyFont="1" applyAlignment="1"/>
    <xf numFmtId="0" fontId="0" fillId="2" borderId="0" xfId="0" applyFont="1" applyFill="1" applyAlignment="1"/>
    <xf numFmtId="0" fontId="5" fillId="2" borderId="0" xfId="0" applyFont="1" applyFill="1" applyAlignment="1"/>
    <xf numFmtId="0" fontId="5" fillId="2" borderId="0" xfId="0" applyFont="1" applyFill="1" applyBorder="1" applyAlignment="1"/>
    <xf numFmtId="0" fontId="0" fillId="3" borderId="0" xfId="0" applyFont="1" applyFill="1" applyAlignment="1"/>
    <xf numFmtId="0" fontId="0" fillId="0" borderId="0" xfId="0" applyFont="1" applyFill="1" applyAlignment="1"/>
    <xf numFmtId="0" fontId="5" fillId="3" borderId="0" xfId="0" applyFont="1" applyFill="1" applyBorder="1" applyAlignment="1">
      <alignment wrapText="1"/>
    </xf>
    <xf numFmtId="0" fontId="0" fillId="0" borderId="0" xfId="0" applyFill="1"/>
    <xf numFmtId="0" fontId="0" fillId="5" borderId="0" xfId="0" applyFont="1" applyFill="1" applyAlignment="1"/>
    <xf numFmtId="0" fontId="5" fillId="0" borderId="0" xfId="0" applyFont="1" applyFill="1" applyAlignment="1"/>
    <xf numFmtId="0" fontId="7" fillId="7" borderId="0" xfId="0" applyFont="1" applyFill="1" applyAlignment="1"/>
    <xf numFmtId="0" fontId="0" fillId="4" borderId="0" xfId="0" applyFont="1" applyFill="1" applyAlignment="1"/>
    <xf numFmtId="0" fontId="0" fillId="0" borderId="0" xfId="0" applyFont="1" applyAlignment="1"/>
    <xf numFmtId="0" fontId="0" fillId="0" borderId="0" xfId="0" applyFont="1" applyAlignment="1"/>
    <xf numFmtId="0" fontId="9" fillId="0" borderId="0" xfId="0" applyFont="1" applyAlignment="1">
      <alignment wrapText="1"/>
    </xf>
    <xf numFmtId="0" fontId="10" fillId="8" borderId="0" xfId="0" applyFont="1" applyFill="1" applyAlignment="1">
      <alignment wrapText="1"/>
    </xf>
    <xf numFmtId="0" fontId="0" fillId="9" borderId="0" xfId="0" applyFont="1" applyFill="1" applyAlignment="1"/>
    <xf numFmtId="0" fontId="1" fillId="10" borderId="0" xfId="0" applyFont="1" applyFill="1" applyAlignment="1"/>
    <xf numFmtId="0" fontId="8" fillId="10" borderId="0" xfId="0" applyFont="1" applyFill="1"/>
    <xf numFmtId="0" fontId="1" fillId="10" borderId="0" xfId="0" applyFont="1" applyFill="1" applyAlignment="1">
      <alignment wrapText="1"/>
    </xf>
    <xf numFmtId="0" fontId="1" fillId="11" borderId="0" xfId="0" applyFont="1" applyFill="1" applyAlignment="1"/>
    <xf numFmtId="0" fontId="8" fillId="11" borderId="0" xfId="0" applyFont="1" applyFill="1"/>
    <xf numFmtId="0" fontId="1" fillId="11" borderId="0" xfId="0" applyFont="1" applyFill="1" applyAlignment="1">
      <alignment wrapText="1"/>
    </xf>
    <xf numFmtId="0" fontId="1" fillId="12" borderId="0" xfId="0" applyFont="1" applyFill="1" applyAlignment="1"/>
    <xf numFmtId="0" fontId="0" fillId="13" borderId="0" xfId="0" applyFont="1" applyFill="1" applyAlignment="1"/>
    <xf numFmtId="0" fontId="5" fillId="9" borderId="0" xfId="0" applyFont="1" applyFill="1" applyAlignment="1"/>
    <xf numFmtId="0" fontId="1" fillId="9" borderId="0" xfId="0" applyFont="1" applyFill="1"/>
    <xf numFmtId="0" fontId="9" fillId="0" borderId="0" xfId="0" applyFont="1" applyAlignment="1">
      <alignment horizontal="center" wrapText="1"/>
    </xf>
    <xf numFmtId="0" fontId="10" fillId="8" borderId="0" xfId="0" applyFont="1" applyFill="1" applyAlignment="1">
      <alignment horizontal="center" wrapText="1"/>
    </xf>
    <xf numFmtId="0" fontId="5" fillId="3" borderId="0" xfId="0" applyFont="1" applyFill="1" applyAlignment="1"/>
    <xf numFmtId="164" fontId="2" fillId="0" borderId="1" xfId="0" applyNumberFormat="1" applyFont="1" applyBorder="1"/>
    <xf numFmtId="164" fontId="2" fillId="0" borderId="2" xfId="0" applyNumberFormat="1" applyFont="1" applyFill="1" applyBorder="1" applyAlignment="1">
      <alignment wrapText="1"/>
    </xf>
    <xf numFmtId="164" fontId="2" fillId="0" borderId="1" xfId="0" applyNumberFormat="1" applyFont="1" applyBorder="1" applyAlignment="1">
      <alignment wrapText="1"/>
    </xf>
    <xf numFmtId="164" fontId="4" fillId="0" borderId="1" xfId="0" applyNumberFormat="1" applyFont="1" applyBorder="1" applyAlignment="1">
      <alignment wrapText="1"/>
    </xf>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164" fontId="0" fillId="0" borderId="0" xfId="0" applyNumberFormat="1" applyFont="1" applyAlignment="1"/>
    <xf numFmtId="0" fontId="5" fillId="14" borderId="0" xfId="0" applyFont="1" applyFill="1" applyAlignment="1">
      <alignment wrapText="1"/>
    </xf>
    <xf numFmtId="0" fontId="5" fillId="8" borderId="0" xfId="0" applyFont="1" applyFill="1" applyAlignment="1">
      <alignment wrapText="1"/>
    </xf>
    <xf numFmtId="0" fontId="1" fillId="9" borderId="0" xfId="0" applyFont="1" applyFill="1" applyAlignment="1">
      <alignment wrapText="1"/>
    </xf>
    <xf numFmtId="0" fontId="8" fillId="14" borderId="0" xfId="0" applyFont="1" applyFill="1"/>
    <xf numFmtId="0" fontId="1" fillId="14" borderId="0" xfId="0" applyFont="1" applyFill="1" applyAlignment="1">
      <alignment wrapText="1"/>
    </xf>
    <xf numFmtId="0" fontId="1" fillId="14" borderId="0" xfId="0" applyFont="1" applyFill="1" applyAlignment="1"/>
    <xf numFmtId="0" fontId="8" fillId="14" borderId="0" xfId="0" applyFont="1" applyFill="1" applyAlignment="1">
      <alignment wrapText="1"/>
    </xf>
    <xf numFmtId="0" fontId="5" fillId="6" borderId="0" xfId="0" applyFont="1" applyFill="1" applyAlignment="1"/>
    <xf numFmtId="164" fontId="2" fillId="0" borderId="0" xfId="0" applyNumberFormat="1" applyFont="1" applyBorder="1"/>
    <xf numFmtId="164" fontId="2" fillId="0" borderId="0" xfId="0" applyNumberFormat="1" applyFont="1" applyFill="1" applyBorder="1" applyAlignment="1">
      <alignment wrapText="1"/>
    </xf>
    <xf numFmtId="164" fontId="4" fillId="0" borderId="0" xfId="0" applyNumberFormat="1" applyFont="1" applyBorder="1" applyAlignment="1">
      <alignment wrapText="1"/>
    </xf>
    <xf numFmtId="164" fontId="4" fillId="0" borderId="0" xfId="0" applyNumberFormat="1" applyFont="1" applyFill="1" applyBorder="1" applyAlignment="1">
      <alignment wrapText="1"/>
    </xf>
    <xf numFmtId="0" fontId="2" fillId="0" borderId="0" xfId="0" applyFont="1" applyBorder="1"/>
    <xf numFmtId="0" fontId="2" fillId="0" borderId="0" xfId="0" applyFont="1" applyBorder="1" applyAlignment="1"/>
    <xf numFmtId="0" fontId="11" fillId="15" borderId="1" xfId="0" applyFont="1" applyFill="1" applyBorder="1" applyAlignment="1">
      <alignment wrapText="1"/>
    </xf>
    <xf numFmtId="0" fontId="2" fillId="0" borderId="0" xfId="0" applyFont="1" applyBorder="1" applyAlignment="1">
      <alignment wrapText="1"/>
    </xf>
    <xf numFmtId="14" fontId="2" fillId="0" borderId="0" xfId="0" applyNumberFormat="1" applyFont="1" applyBorder="1" applyAlignment="1"/>
    <xf numFmtId="0" fontId="0" fillId="0" borderId="0" xfId="0" applyFont="1" applyBorder="1"/>
    <xf numFmtId="0" fontId="8" fillId="0" borderId="0" xfId="0" applyFont="1" applyFill="1"/>
    <xf numFmtId="0" fontId="0" fillId="9" borderId="0" xfId="0" applyFont="1" applyFill="1" applyAlignment="1">
      <alignment wrapText="1"/>
    </xf>
    <xf numFmtId="12" fontId="0" fillId="9" borderId="0" xfId="0" applyNumberFormat="1" applyFont="1" applyFill="1" applyAlignment="1">
      <alignment wrapText="1"/>
    </xf>
    <xf numFmtId="0" fontId="6" fillId="9" borderId="0" xfId="0" applyFont="1" applyFill="1" applyAlignment="1">
      <alignment wrapText="1"/>
    </xf>
    <xf numFmtId="0" fontId="1" fillId="8" borderId="0" xfId="0" applyFont="1" applyFill="1" applyAlignment="1">
      <alignment wrapText="1"/>
    </xf>
    <xf numFmtId="0" fontId="5" fillId="8" borderId="0" xfId="0" applyFont="1" applyFill="1"/>
    <xf numFmtId="0" fontId="5" fillId="9" borderId="0" xfId="0" applyFont="1" applyFill="1" applyBorder="1" applyAlignment="1"/>
    <xf numFmtId="0" fontId="5" fillId="9" borderId="0" xfId="0" applyFont="1" applyFill="1" applyBorder="1" applyAlignment="1">
      <alignment wrapText="1"/>
    </xf>
    <xf numFmtId="0" fontId="8" fillId="8" borderId="0" xfId="0" applyFont="1" applyFill="1"/>
    <xf numFmtId="0" fontId="0" fillId="16" borderId="0" xfId="0" applyFill="1"/>
    <xf numFmtId="0" fontId="1" fillId="17" borderId="0" xfId="0" applyFont="1" applyFill="1" applyAlignment="1"/>
    <xf numFmtId="0" fontId="0" fillId="16" borderId="0" xfId="0" applyFont="1" applyFill="1" applyAlignment="1"/>
    <xf numFmtId="0" fontId="5" fillId="16" borderId="0" xfId="0" applyFont="1" applyFill="1" applyAlignment="1"/>
    <xf numFmtId="0" fontId="7" fillId="16" borderId="0" xfId="0" applyFont="1" applyFill="1" applyAlignment="1"/>
    <xf numFmtId="0" fontId="5" fillId="16" borderId="0" xfId="0" applyFont="1" applyFill="1"/>
    <xf numFmtId="0" fontId="8" fillId="17" borderId="0" xfId="0" applyFont="1" applyFill="1"/>
    <xf numFmtId="12" fontId="8" fillId="17" borderId="0" xfId="0" applyNumberFormat="1" applyFont="1" applyFill="1"/>
    <xf numFmtId="0" fontId="1" fillId="18" borderId="0" xfId="0" applyFont="1" applyFill="1" applyAlignment="1"/>
    <xf numFmtId="0" fontId="8" fillId="18" borderId="0" xfId="0" applyFont="1" applyFill="1"/>
    <xf numFmtId="0" fontId="1" fillId="18" borderId="0" xfId="0" applyFont="1" applyFill="1" applyAlignment="1">
      <alignment wrapText="1"/>
    </xf>
    <xf numFmtId="0" fontId="1" fillId="19" borderId="0" xfId="0" applyFont="1" applyFill="1" applyAlignment="1"/>
    <xf numFmtId="0" fontId="0" fillId="13" borderId="0" xfId="0" applyFill="1"/>
    <xf numFmtId="0" fontId="5" fillId="13" borderId="0" xfId="0" applyFont="1" applyFill="1" applyAlignment="1"/>
    <xf numFmtId="0" fontId="7" fillId="13" borderId="0" xfId="0" applyFont="1" applyFill="1" applyAlignment="1"/>
    <xf numFmtId="0" fontId="8" fillId="19" borderId="0" xfId="0" applyFont="1" applyFill="1"/>
    <xf numFmtId="0" fontId="7" fillId="7" borderId="0" xfId="0" applyFont="1" applyFill="1" applyBorder="1" applyAlignment="1">
      <alignment vertical="center"/>
    </xf>
    <xf numFmtId="0" fontId="0" fillId="7" borderId="0" xfId="0" applyFont="1" applyFill="1" applyBorder="1" applyAlignment="1"/>
    <xf numFmtId="0" fontId="5" fillId="7" borderId="0" xfId="0" applyFont="1" applyFill="1" applyBorder="1" applyAlignment="1"/>
    <xf numFmtId="0" fontId="1" fillId="20" borderId="0" xfId="0" applyFont="1" applyFill="1" applyAlignment="1"/>
    <xf numFmtId="0" fontId="0" fillId="7" borderId="0" xfId="0" applyFill="1"/>
    <xf numFmtId="0" fontId="0" fillId="7" borderId="0" xfId="0" applyFont="1" applyFill="1" applyAlignment="1"/>
    <xf numFmtId="0" fontId="7" fillId="7" borderId="0" xfId="0" applyFont="1" applyFill="1" applyAlignment="1">
      <alignment vertical="center"/>
    </xf>
    <xf numFmtId="0" fontId="5" fillId="7" borderId="0" xfId="0" applyFont="1" applyFill="1" applyAlignment="1"/>
    <xf numFmtId="14" fontId="0" fillId="0" borderId="0" xfId="0" applyNumberFormat="1" applyFont="1" applyAlignment="1"/>
    <xf numFmtId="0" fontId="0" fillId="21" borderId="0" xfId="0" applyFont="1" applyFill="1" applyAlignment="1"/>
    <xf numFmtId="0" fontId="5" fillId="21" borderId="0" xfId="0" applyFont="1" applyFill="1" applyAlignment="1"/>
    <xf numFmtId="0" fontId="0" fillId="22" borderId="0" xfId="0" applyFont="1" applyFill="1" applyAlignment="1"/>
    <xf numFmtId="0" fontId="0" fillId="22" borderId="0" xfId="0" applyFill="1"/>
    <xf numFmtId="0" fontId="0" fillId="21" borderId="0" xfId="0" applyFill="1"/>
    <xf numFmtId="0" fontId="0" fillId="23" borderId="0" xfId="0" applyFont="1" applyFill="1" applyAlignment="1"/>
    <xf numFmtId="0" fontId="8" fillId="24" borderId="0" xfId="0" applyFont="1" applyFill="1"/>
    <xf numFmtId="0" fontId="8" fillId="3" borderId="0" xfId="0" applyFont="1" applyFill="1"/>
    <xf numFmtId="0" fontId="8" fillId="0" borderId="0" xfId="0" applyFont="1" applyFill="1" applyAlignment="1">
      <alignment wrapText="1"/>
    </xf>
    <xf numFmtId="0" fontId="8" fillId="25" borderId="0" xfId="0" applyFont="1" applyFill="1" applyAlignment="1">
      <alignment wrapText="1"/>
    </xf>
    <xf numFmtId="0" fontId="8" fillId="25" borderId="0" xfId="0" applyFont="1" applyFill="1"/>
    <xf numFmtId="0" fontId="8" fillId="26" borderId="0" xfId="0" applyFont="1" applyFill="1" applyAlignment="1">
      <alignment wrapText="1"/>
    </xf>
    <xf numFmtId="0" fontId="8" fillId="26" borderId="0" xfId="0" applyFont="1" applyFill="1"/>
    <xf numFmtId="0" fontId="5" fillId="23" borderId="0" xfId="0" applyFont="1" applyFill="1" applyAlignment="1"/>
    <xf numFmtId="12" fontId="0" fillId="0" borderId="0" xfId="0" applyNumberFormat="1" applyFont="1" applyFill="1" applyAlignment="1">
      <alignment wrapText="1"/>
    </xf>
    <xf numFmtId="0" fontId="8" fillId="27" borderId="0" xfId="0" applyFont="1" applyFill="1"/>
    <xf numFmtId="0" fontId="1" fillId="28" borderId="0" xfId="0" applyFont="1" applyFill="1" applyAlignment="1"/>
    <xf numFmtId="0" fontId="1" fillId="29" borderId="0" xfId="0" applyFont="1" applyFill="1" applyAlignment="1"/>
    <xf numFmtId="0" fontId="1" fillId="7" borderId="0" xfId="0" applyFont="1" applyFill="1" applyAlignment="1"/>
    <xf numFmtId="0" fontId="8" fillId="30" borderId="0" xfId="0" applyFont="1" applyFill="1"/>
    <xf numFmtId="0" fontId="5" fillId="22" borderId="0" xfId="0" applyFont="1" applyFill="1"/>
    <xf numFmtId="0" fontId="7" fillId="23" borderId="0" xfId="0" applyFont="1" applyFill="1" applyAlignment="1">
      <alignment vertical="center"/>
    </xf>
    <xf numFmtId="0" fontId="5" fillId="26" borderId="0" xfId="0" applyFont="1" applyFill="1"/>
    <xf numFmtId="0" fontId="1" fillId="0" borderId="0" xfId="0" applyFont="1" applyFill="1"/>
    <xf numFmtId="12" fontId="0" fillId="0" borderId="0" xfId="0" applyNumberFormat="1" applyFont="1" applyFill="1" applyAlignment="1"/>
    <xf numFmtId="0" fontId="8" fillId="0" borderId="0" xfId="0" applyFont="1" applyAlignment="1">
      <alignment wrapText="1"/>
    </xf>
    <xf numFmtId="0" fontId="5" fillId="0" borderId="0" xfId="0" applyFont="1" applyAlignment="1">
      <alignment wrapText="1"/>
    </xf>
    <xf numFmtId="0" fontId="1" fillId="19" borderId="0" xfId="0" applyFont="1" applyFill="1" applyAlignment="1">
      <alignment wrapText="1"/>
    </xf>
    <xf numFmtId="0" fontId="5" fillId="19" borderId="0" xfId="0" applyFont="1" applyFill="1" applyAlignment="1">
      <alignment wrapText="1"/>
    </xf>
    <xf numFmtId="0" fontId="8" fillId="31" borderId="0" xfId="0" applyFont="1" applyFill="1"/>
    <xf numFmtId="0" fontId="1" fillId="31" borderId="0" xfId="0" applyFont="1" applyFill="1" applyAlignment="1">
      <alignment wrapText="1"/>
    </xf>
    <xf numFmtId="0" fontId="5" fillId="31" borderId="0" xfId="0" applyFont="1" applyFill="1" applyAlignment="1">
      <alignment wrapText="1"/>
    </xf>
    <xf numFmtId="0" fontId="1" fillId="31" borderId="0" xfId="0" applyFont="1" applyFill="1" applyAlignment="1"/>
    <xf numFmtId="0" fontId="1" fillId="27" borderId="0" xfId="0" applyFont="1" applyFill="1" applyAlignment="1"/>
    <xf numFmtId="0" fontId="12" fillId="31" borderId="0" xfId="0" applyFont="1" applyFill="1" applyAlignment="1"/>
    <xf numFmtId="12" fontId="8" fillId="31" borderId="0" xfId="0" applyNumberFormat="1" applyFont="1" applyFill="1"/>
    <xf numFmtId="0" fontId="1" fillId="14" borderId="0" xfId="0" applyFont="1" applyFill="1"/>
    <xf numFmtId="0" fontId="5" fillId="14" borderId="0" xfId="0" applyFont="1" applyFill="1"/>
    <xf numFmtId="0" fontId="1" fillId="24" borderId="0" xfId="0" applyFont="1" applyFill="1"/>
    <xf numFmtId="0" fontId="2" fillId="0" borderId="0" xfId="0" applyFont="1" applyAlignment="1"/>
    <xf numFmtId="0" fontId="5" fillId="24" borderId="0" xfId="0" applyFont="1" applyFill="1"/>
    <xf numFmtId="14" fontId="2" fillId="0" borderId="1" xfId="0" applyNumberFormat="1" applyFont="1" applyBorder="1" applyAlignment="1"/>
    <xf numFmtId="14" fontId="2" fillId="0" borderId="1" xfId="0" applyNumberFormat="1" applyFont="1" applyBorder="1" applyAlignment="1">
      <alignment wrapText="1"/>
    </xf>
    <xf numFmtId="14" fontId="11" fillId="15" borderId="1" xfId="0" applyNumberFormat="1" applyFont="1" applyFill="1" applyBorder="1" applyAlignment="1">
      <alignment wrapText="1"/>
    </xf>
    <xf numFmtId="0" fontId="2" fillId="0" borderId="1" xfId="0" applyFont="1" applyBorder="1" applyAlignment="1"/>
    <xf numFmtId="0" fontId="8" fillId="32" borderId="0" xfId="0" applyFont="1" applyFill="1"/>
    <xf numFmtId="0" fontId="1" fillId="32" borderId="0" xfId="0" applyFont="1" applyFill="1" applyAlignment="1">
      <alignment wrapText="1"/>
    </xf>
    <xf numFmtId="0" fontId="1" fillId="32" borderId="0" xfId="0" applyFont="1" applyFill="1" applyAlignment="1"/>
    <xf numFmtId="164" fontId="2" fillId="0" borderId="2" xfId="0" applyNumberFormat="1" applyFont="1" applyBorder="1"/>
    <xf numFmtId="0" fontId="9" fillId="0" borderId="0" xfId="0" applyFont="1" applyAlignment="1">
      <alignment horizontal="center" wrapText="1"/>
    </xf>
    <xf numFmtId="0" fontId="10" fillId="8" borderId="0" xfId="0" applyFont="1" applyFill="1" applyAlignment="1">
      <alignment horizontal="center" wrapText="1"/>
    </xf>
  </cellXfs>
  <cellStyles count="1">
    <cellStyle name="Normal" xfId="0" builtinId="0"/>
  </cellStyles>
  <dxfs count="3">
    <dxf>
      <font>
        <color theme="1"/>
      </font>
      <fill>
        <patternFill patternType="none"/>
      </fill>
    </dxf>
    <dxf>
      <font>
        <color theme="1"/>
      </font>
      <fill>
        <patternFill patternType="none"/>
      </fill>
    </dxf>
    <dxf>
      <font>
        <color theme="1"/>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8"/>
          <c:order val="0"/>
          <c:tx>
            <c:strRef>
              <c:f>'NEW.notes in hidden columns'!$A$199</c:f>
              <c:strCache>
                <c:ptCount val="1"/>
                <c:pt idx="0">
                  <c:v>Never Blight n=70 (shade &amp; hybrid)</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cat>
            <c:strRef>
              <c:extLst>
                <c:ext xmlns:c15="http://schemas.microsoft.com/office/drawing/2012/chart" uri="{02D57815-91ED-43cb-92C2-25804820EDAC}">
                  <c15:fullRef>
                    <c15:sqref>'NEW.notes in hidden columns'!$I$10:$Y$10</c15:sqref>
                  </c15:fullRef>
                </c:ext>
              </c:extLst>
              <c:f>('NEW.notes in hidden columns'!$J$10,'NEW.notes in hidden columns'!$L$10,'NEW.notes in hidden columns'!$N$10,'NEW.notes in hidden columns'!$P$10,'NEW.notes in hidden columns'!$R$10:$Y$10)</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columns'!$I$199:$Y$199</c15:sqref>
                  </c15:fullRef>
                </c:ext>
              </c:extLst>
              <c:f>('NEW.notes in hidden columns'!$J$199,'NEW.notes in hidden columns'!$L$199,'NEW.notes in hidden columns'!$N$199,'NEW.notes in hidden columns'!$P$199,'NEW.notes in hidden columns'!$R$199:$Y$199)</c:f>
              <c:numCache>
                <c:formatCode>General</c:formatCode>
                <c:ptCount val="11"/>
                <c:pt idx="0">
                  <c:v>18.5</c:v>
                </c:pt>
                <c:pt idx="1">
                  <c:v>0</c:v>
                </c:pt>
                <c:pt idx="2">
                  <c:v>0</c:v>
                </c:pt>
                <c:pt idx="3">
                  <c:v>17.5</c:v>
                </c:pt>
                <c:pt idx="4">
                  <c:v>13.464285714285714</c:v>
                </c:pt>
                <c:pt idx="5">
                  <c:v>14.264285714285714</c:v>
                </c:pt>
                <c:pt idx="6">
                  <c:v>15.536764705882353</c:v>
                </c:pt>
                <c:pt idx="7">
                  <c:v>15.727941176470589</c:v>
                </c:pt>
                <c:pt idx="8">
                  <c:v>22</c:v>
                </c:pt>
                <c:pt idx="9">
                  <c:v>18.262711864406779</c:v>
                </c:pt>
                <c:pt idx="10">
                  <c:v>20.007999999999999</c:v>
                </c:pt>
              </c:numCache>
            </c:numRef>
          </c:val>
          <c:smooth val="0"/>
          <c:extLst>
            <c:ext xmlns:c16="http://schemas.microsoft.com/office/drawing/2014/chart" uri="{C3380CC4-5D6E-409C-BE32-E72D297353CC}">
              <c16:uniqueId val="{00000000-2C1E-497F-95B4-DF2D770FC7B3}"/>
            </c:ext>
          </c:extLst>
        </c:ser>
        <c:ser>
          <c:idx val="9"/>
          <c:order val="1"/>
          <c:tx>
            <c:strRef>
              <c:f>'NEW.notes in hidden columns'!$A$200</c:f>
              <c:strCache>
                <c:ptCount val="1"/>
                <c:pt idx="0">
                  <c:v>Previous Blight n=38 (shade &amp; hybrid)</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extLst>
                <c:ext xmlns:c15="http://schemas.microsoft.com/office/drawing/2012/chart" uri="{02D57815-91ED-43cb-92C2-25804820EDAC}">
                  <c15:fullRef>
                    <c15:sqref>'NEW.notes in hidden columns'!$I$10:$Y$10</c15:sqref>
                  </c15:fullRef>
                </c:ext>
              </c:extLst>
              <c:f>('NEW.notes in hidden columns'!$J$10,'NEW.notes in hidden columns'!$L$10,'NEW.notes in hidden columns'!$N$10,'NEW.notes in hidden columns'!$P$10,'NEW.notes in hidden columns'!$R$10:$Y$10)</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columns'!$I$200:$Y$200</c15:sqref>
                  </c15:fullRef>
                </c:ext>
              </c:extLst>
              <c:f>('NEW.notes in hidden columns'!$J$200,'NEW.notes in hidden columns'!$L$200,'NEW.notes in hidden columns'!$N$200,'NEW.notes in hidden columns'!$P$200,'NEW.notes in hidden columns'!$R$200:$Y$200)</c:f>
              <c:numCache>
                <c:formatCode>General</c:formatCode>
                <c:ptCount val="11"/>
                <c:pt idx="0">
                  <c:v>20.989130434782609</c:v>
                </c:pt>
                <c:pt idx="1">
                  <c:v>24.6</c:v>
                </c:pt>
                <c:pt idx="2">
                  <c:v>36.799999999999997</c:v>
                </c:pt>
                <c:pt idx="3">
                  <c:v>31.285714285714285</c:v>
                </c:pt>
                <c:pt idx="4">
                  <c:v>20.113636363636363</c:v>
                </c:pt>
                <c:pt idx="5">
                  <c:v>25.060975609756099</c:v>
                </c:pt>
                <c:pt idx="6">
                  <c:v>23.09375</c:v>
                </c:pt>
                <c:pt idx="7">
                  <c:v>24.833333333333332</c:v>
                </c:pt>
                <c:pt idx="8">
                  <c:v>34.6875</c:v>
                </c:pt>
                <c:pt idx="9">
                  <c:v>28.893939393939394</c:v>
                </c:pt>
                <c:pt idx="10">
                  <c:v>31.7421875</c:v>
                </c:pt>
              </c:numCache>
            </c:numRef>
          </c:val>
          <c:smooth val="0"/>
          <c:extLst>
            <c:ext xmlns:c16="http://schemas.microsoft.com/office/drawing/2014/chart" uri="{C3380CC4-5D6E-409C-BE32-E72D297353CC}">
              <c16:uniqueId val="{00000001-2C1E-497F-95B4-DF2D770FC7B3}"/>
            </c:ext>
          </c:extLst>
        </c:ser>
        <c:ser>
          <c:idx val="4"/>
          <c:order val="2"/>
          <c:tx>
            <c:strRef>
              <c:f>'NEW.notes in hidden columns'!$A$197</c:f>
              <c:strCache>
                <c:ptCount val="1"/>
                <c:pt idx="0">
                  <c:v>Native from Chief River n=11</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xmlns:c15="http://schemas.microsoft.com/office/drawing/2012/chart" uri="{02D57815-91ED-43cb-92C2-25804820EDAC}">
                  <c15:fullRef>
                    <c15:sqref>'NEW.notes in hidden columns'!$I$10:$Y$10</c15:sqref>
                  </c15:fullRef>
                </c:ext>
              </c:extLst>
              <c:f>('NEW.notes in hidden columns'!$J$10,'NEW.notes in hidden columns'!$L$10,'NEW.notes in hidden columns'!$N$10,'NEW.notes in hidden columns'!$P$10,'NEW.notes in hidden columns'!$R$10:$Y$10)</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columns'!$I$197:$Y$197</c15:sqref>
                  </c15:fullRef>
                </c:ext>
              </c:extLst>
              <c:f>('NEW.notes in hidden columns'!$J$197,'NEW.notes in hidden columns'!$L$197,'NEW.notes in hidden columns'!$N$197,'NEW.notes in hidden columns'!$P$197,'NEW.notes in hidden columns'!$R$197:$Y$197)</c:f>
              <c:numCache>
                <c:formatCode>General</c:formatCode>
                <c:ptCount val="11"/>
                <c:pt idx="4">
                  <c:v>16.181818181818183</c:v>
                </c:pt>
                <c:pt idx="5">
                  <c:v>17.545454545454547</c:v>
                </c:pt>
                <c:pt idx="6">
                  <c:v>17.545454545454547</c:v>
                </c:pt>
                <c:pt idx="7">
                  <c:v>18.454545454545453</c:v>
                </c:pt>
                <c:pt idx="8">
                  <c:v>22</c:v>
                </c:pt>
                <c:pt idx="9">
                  <c:v>23.454545454545453</c:v>
                </c:pt>
                <c:pt idx="10">
                  <c:v>27.5</c:v>
                </c:pt>
              </c:numCache>
            </c:numRef>
          </c:val>
          <c:smooth val="0"/>
          <c:extLst>
            <c:ext xmlns:c16="http://schemas.microsoft.com/office/drawing/2014/chart" uri="{C3380CC4-5D6E-409C-BE32-E72D297353CC}">
              <c16:uniqueId val="{00000002-2C1E-497F-95B4-DF2D770FC7B3}"/>
            </c:ext>
          </c:extLst>
        </c:ser>
        <c:ser>
          <c:idx val="0"/>
          <c:order val="3"/>
          <c:tx>
            <c:strRef>
              <c:f>'NEW.notes in hidden columns'!$A$198</c:f>
              <c:strCache>
                <c:ptCount val="1"/>
                <c:pt idx="0">
                  <c:v>Hybrid n=31</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extLst>
                <c:ext xmlns:c15="http://schemas.microsoft.com/office/drawing/2012/chart" uri="{02D57815-91ED-43cb-92C2-25804820EDAC}">
                  <c15:fullRef>
                    <c15:sqref>'NEW.notes in hidden columns'!$I$10:$Y$10</c15:sqref>
                  </c15:fullRef>
                </c:ext>
              </c:extLst>
              <c:f>('NEW.notes in hidden columns'!$J$10,'NEW.notes in hidden columns'!$L$10,'NEW.notes in hidden columns'!$N$10,'NEW.notes in hidden columns'!$P$10,'NEW.notes in hidden columns'!$R$10:$Y$10)</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columns'!$I$198:$Y$198</c15:sqref>
                  </c15:fullRef>
                </c:ext>
              </c:extLst>
              <c:f>('NEW.notes in hidden columns'!$J$198,'NEW.notes in hidden columns'!$L$198,'NEW.notes in hidden columns'!$N$198,'NEW.notes in hidden columns'!$P$198,'NEW.notes in hidden columns'!$R$198:$Y$198)</c:f>
              <c:numCache>
                <c:formatCode>General</c:formatCode>
                <c:ptCount val="11"/>
                <c:pt idx="4">
                  <c:v>13.548780487804878</c:v>
                </c:pt>
                <c:pt idx="5">
                  <c:v>29.176470588235293</c:v>
                </c:pt>
                <c:pt idx="6">
                  <c:v>19.137254901960784</c:v>
                </c:pt>
                <c:pt idx="7">
                  <c:v>29.8046875</c:v>
                </c:pt>
                <c:pt idx="8">
                  <c:v>22</c:v>
                </c:pt>
                <c:pt idx="9">
                  <c:v>31.982758620689655</c:v>
                </c:pt>
                <c:pt idx="10">
                  <c:v>35.196428571428569</c:v>
                </c:pt>
              </c:numCache>
            </c:numRef>
          </c:val>
          <c:smooth val="0"/>
          <c:extLst>
            <c:ext xmlns:c16="http://schemas.microsoft.com/office/drawing/2014/chart" uri="{C3380CC4-5D6E-409C-BE32-E72D297353CC}">
              <c16:uniqueId val="{00000003-2C1E-497F-95B4-DF2D770FC7B3}"/>
            </c:ext>
          </c:extLst>
        </c:ser>
        <c:ser>
          <c:idx val="3"/>
          <c:order val="4"/>
          <c:tx>
            <c:strRef>
              <c:f>'NEW.notes in hidden columns'!$A$196</c:f>
              <c:strCache>
                <c:ptCount val="1"/>
                <c:pt idx="0">
                  <c:v>Native from GONative, Manheim PA n=53*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'NEW.notes in hidden columns'!$I$10:$Y$10</c15:sqref>
                  </c15:fullRef>
                </c:ext>
              </c:extLst>
              <c:f>('NEW.notes in hidden columns'!$J$10,'NEW.notes in hidden columns'!$L$10,'NEW.notes in hidden columns'!$N$10,'NEW.notes in hidden columns'!$P$10,'NEW.notes in hidden columns'!$R$10:$Y$10)</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columns'!$I$196:$Y$196</c15:sqref>
                  </c15:fullRef>
                </c:ext>
              </c:extLst>
              <c:f>('NEW.notes in hidden columns'!$J$196,'NEW.notes in hidden columns'!$L$196,'NEW.notes in hidden columns'!$N$196,'NEW.notes in hidden columns'!$P$196,'NEW.notes in hidden columns'!$R$196:$Y$196)</c:f>
              <c:numCache>
                <c:formatCode>General</c:formatCode>
                <c:ptCount val="11"/>
                <c:pt idx="4">
                  <c:v>13.548780487804878</c:v>
                </c:pt>
                <c:pt idx="5">
                  <c:v>11.480327868852457</c:v>
                </c:pt>
                <c:pt idx="6">
                  <c:v>13.032894736842104</c:v>
                </c:pt>
                <c:pt idx="7">
                  <c:v>11.795696721311476</c:v>
                </c:pt>
                <c:pt idx="8">
                  <c:v>22</c:v>
                </c:pt>
                <c:pt idx="9">
                  <c:v>13.519019987105093</c:v>
                </c:pt>
                <c:pt idx="10">
                  <c:v>15.243055555555555</c:v>
                </c:pt>
              </c:numCache>
            </c:numRef>
          </c:val>
          <c:smooth val="0"/>
          <c:extLst>
            <c:ext xmlns:c16="http://schemas.microsoft.com/office/drawing/2014/chart" uri="{C3380CC4-5D6E-409C-BE32-E72D297353CC}">
              <c16:uniqueId val="{00000004-2C1E-497F-95B4-DF2D770FC7B3}"/>
            </c:ext>
          </c:extLst>
        </c:ser>
        <c:dLbls>
          <c:showLegendKey val="0"/>
          <c:showVal val="0"/>
          <c:showCatName val="0"/>
          <c:showSerName val="0"/>
          <c:showPercent val="0"/>
          <c:showBubbleSize val="0"/>
        </c:dLbls>
        <c:marker val="1"/>
        <c:smooth val="0"/>
        <c:axId val="1505634160"/>
        <c:axId val="1505626000"/>
      </c:lineChart>
      <c:dateAx>
        <c:axId val="150563416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5626000"/>
        <c:crosses val="autoZero"/>
        <c:auto val="0"/>
        <c:lblOffset val="100"/>
        <c:baseTimeUnit val="months"/>
      </c:dateAx>
      <c:valAx>
        <c:axId val="1505626000"/>
        <c:scaling>
          <c:orientation val="minMax"/>
          <c:min val="10"/>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563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8"/>
          <c:order val="0"/>
          <c:tx>
            <c:v>Emmaus average n=18*</c:v>
          </c:tx>
          <c:spPr>
            <a:ln w="28575" cap="rnd">
              <a:solidFill>
                <a:srgbClr val="C00000"/>
              </a:solidFill>
              <a:round/>
            </a:ln>
            <a:effectLst/>
          </c:spPr>
          <c:marker>
            <c:symbol val="circle"/>
            <c:size val="5"/>
            <c:spPr>
              <a:solidFill>
                <a:srgbClr val="C00000"/>
              </a:solidFill>
              <a:ln w="9525">
                <a:solidFill>
                  <a:srgbClr val="C00000"/>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columns'!$I$46:$Y$46</c:f>
              <c:numCache>
                <c:formatCode>General</c:formatCode>
                <c:ptCount val="16"/>
                <c:pt idx="0">
                  <c:v>19.83653846153846</c:v>
                </c:pt>
                <c:pt idx="1">
                  <c:v>20.117647058823529</c:v>
                </c:pt>
                <c:pt idx="2" formatCode="#\ ?/?">
                  <c:v>20.657692307692308</c:v>
                </c:pt>
                <c:pt idx="3">
                  <c:v>0</c:v>
                </c:pt>
                <c:pt idx="4">
                  <c:v>22.740384615384617</c:v>
                </c:pt>
                <c:pt idx="5">
                  <c:v>0</c:v>
                </c:pt>
                <c:pt idx="6">
                  <c:v>35.692307692307693</c:v>
                </c:pt>
                <c:pt idx="7">
                  <c:v>0</c:v>
                </c:pt>
                <c:pt idx="8">
                  <c:v>35.375</c:v>
                </c:pt>
                <c:pt idx="9">
                  <c:v>0</c:v>
                </c:pt>
                <c:pt idx="10">
                  <c:v>35.375</c:v>
                </c:pt>
                <c:pt idx="11">
                  <c:v>31.666666666666668</c:v>
                </c:pt>
                <c:pt idx="12">
                  <c:v>36.670454545454547</c:v>
                </c:pt>
                <c:pt idx="13">
                  <c:v>0</c:v>
                </c:pt>
                <c:pt idx="14">
                  <c:v>39.868421052631582</c:v>
                </c:pt>
                <c:pt idx="15">
                  <c:v>43.75</c:v>
                </c:pt>
              </c:numCache>
            </c:numRef>
          </c:val>
          <c:smooth val="0"/>
          <c:extLst>
            <c:ext xmlns:c16="http://schemas.microsoft.com/office/drawing/2014/chart" uri="{C3380CC4-5D6E-409C-BE32-E72D297353CC}">
              <c16:uniqueId val="{00000000-A5C3-464C-BCF1-3668F5EEFCF3}"/>
            </c:ext>
          </c:extLst>
        </c:ser>
        <c:ser>
          <c:idx val="14"/>
          <c:order val="1"/>
          <c:tx>
            <c:strRef>
              <c:f>'NEW.notes in hidden columns'!$D$123</c:f>
              <c:strCache>
                <c:ptCount val="1"/>
                <c:pt idx="0">
                  <c:v>Columcille 1st planting (Meadow &amp; woodline) n=21</c:v>
                </c:pt>
              </c:strCache>
            </c:strRef>
          </c:tx>
          <c:spPr>
            <a:ln w="28575" cap="rnd">
              <a:solidFill>
                <a:srgbClr val="FF0000"/>
              </a:solidFill>
              <a:round/>
            </a:ln>
            <a:effectLst/>
          </c:spPr>
          <c:marker>
            <c:symbol val="none"/>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columns'!$I$123:$Y$123</c:f>
              <c:numCache>
                <c:formatCode>General</c:formatCode>
                <c:ptCount val="16"/>
                <c:pt idx="8">
                  <c:v>15.166666666666666</c:v>
                </c:pt>
                <c:pt idx="9">
                  <c:v>13.548780487804878</c:v>
                </c:pt>
                <c:pt idx="10">
                  <c:v>16</c:v>
                </c:pt>
                <c:pt idx="11">
                  <c:v>14.121951219512194</c:v>
                </c:pt>
                <c:pt idx="12">
                  <c:v>16.666666666666668</c:v>
                </c:pt>
                <c:pt idx="13">
                  <c:v>22</c:v>
                </c:pt>
                <c:pt idx="14">
                  <c:v>20.38095238095238</c:v>
                </c:pt>
                <c:pt idx="15">
                  <c:v>23.833333333333332</c:v>
                </c:pt>
              </c:numCache>
            </c:numRef>
          </c:val>
          <c:smooth val="0"/>
          <c:extLst>
            <c:ext xmlns:c16="http://schemas.microsoft.com/office/drawing/2014/chart" uri="{C3380CC4-5D6E-409C-BE32-E72D297353CC}">
              <c16:uniqueId val="{00000001-A5C3-464C-BCF1-3668F5EEFCF3}"/>
            </c:ext>
          </c:extLst>
        </c:ser>
        <c:ser>
          <c:idx val="15"/>
          <c:order val="2"/>
          <c:tx>
            <c:strRef>
              <c:f>'NEW.notes in hidden columns'!$D$124</c:f>
              <c:strCache>
                <c:ptCount val="1"/>
                <c:pt idx="0">
                  <c:v>Columcille 2nd planting (Signal, Chapel &amp; Pond) n=18</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columns'!$I$124:$Y$124</c:f>
              <c:numCache>
                <c:formatCode>General</c:formatCode>
                <c:ptCount val="16"/>
                <c:pt idx="10">
                  <c:v>11.85</c:v>
                </c:pt>
                <c:pt idx="11">
                  <c:v>14.121951219512194</c:v>
                </c:pt>
                <c:pt idx="12">
                  <c:v>12.324999999999999</c:v>
                </c:pt>
                <c:pt idx="13">
                  <c:v>22</c:v>
                </c:pt>
                <c:pt idx="14">
                  <c:v>16.46153846153846</c:v>
                </c:pt>
                <c:pt idx="15">
                  <c:v>17.886363636363637</c:v>
                </c:pt>
              </c:numCache>
            </c:numRef>
          </c:val>
          <c:smooth val="0"/>
          <c:extLst>
            <c:ext xmlns:c16="http://schemas.microsoft.com/office/drawing/2014/chart" uri="{C3380CC4-5D6E-409C-BE32-E72D297353CC}">
              <c16:uniqueId val="{00000002-A5C3-464C-BCF1-3668F5EEFCF3}"/>
            </c:ext>
          </c:extLst>
        </c:ser>
        <c:ser>
          <c:idx val="16"/>
          <c:order val="3"/>
          <c:tx>
            <c:strRef>
              <c:f>'NEW.notes in hidden columns'!$D$38</c:f>
              <c:strCache>
                <c:ptCount val="1"/>
                <c:pt idx="0">
                  <c:v>Walnut Grove n=5</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columns'!$I$38:$Y$38</c:f>
            </c:numRef>
          </c:val>
          <c:smooth val="0"/>
          <c:extLst>
            <c:ext xmlns:c16="http://schemas.microsoft.com/office/drawing/2014/chart" uri="{C3380CC4-5D6E-409C-BE32-E72D297353CC}">
              <c16:uniqueId val="{00000003-A5C3-464C-BCF1-3668F5EEFCF3}"/>
            </c:ext>
          </c:extLst>
        </c:ser>
        <c:ser>
          <c:idx val="0"/>
          <c:order val="4"/>
          <c:tx>
            <c:strRef>
              <c:f>'NEW.notes in hidden columns'!$D$39</c:f>
              <c:strCache>
                <c:ptCount val="1"/>
                <c:pt idx="0">
                  <c:v>Treeline n=7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columns'!$I$39:$Y$39</c:f>
            </c:numRef>
          </c:val>
          <c:smooth val="0"/>
          <c:extLst>
            <c:ext xmlns:c16="http://schemas.microsoft.com/office/drawing/2014/chart" uri="{C3380CC4-5D6E-409C-BE32-E72D297353CC}">
              <c16:uniqueId val="{00000004-A5C3-464C-BCF1-3668F5EEFCF3}"/>
            </c:ext>
          </c:extLst>
        </c:ser>
        <c:ser>
          <c:idx val="1"/>
          <c:order val="5"/>
          <c:tx>
            <c:strRef>
              <c:f>'NEW.notes in hidden columns'!$D$40</c:f>
              <c:strCache>
                <c:ptCount val="1"/>
                <c:pt idx="0">
                  <c:v>Old Lodge n=2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columns'!$I$40:$Y$40</c:f>
            </c:numRef>
          </c:val>
          <c:smooth val="0"/>
          <c:extLst>
            <c:ext xmlns:c16="http://schemas.microsoft.com/office/drawing/2014/chart" uri="{C3380CC4-5D6E-409C-BE32-E72D297353CC}">
              <c16:uniqueId val="{00000005-A5C3-464C-BCF1-3668F5EEFCF3}"/>
            </c:ext>
          </c:extLst>
        </c:ser>
        <c:ser>
          <c:idx val="2"/>
          <c:order val="6"/>
          <c:tx>
            <c:strRef>
              <c:f>'NEW.notes in hidden columns'!$D$41</c:f>
              <c:strCache>
                <c:ptCount val="1"/>
                <c:pt idx="0">
                  <c:v>Pond n=2</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columns'!$I$41:$Y$41</c:f>
            </c:numRef>
          </c:val>
          <c:smooth val="0"/>
          <c:extLst>
            <c:ext xmlns:c16="http://schemas.microsoft.com/office/drawing/2014/chart" uri="{C3380CC4-5D6E-409C-BE32-E72D297353CC}">
              <c16:uniqueId val="{00000006-A5C3-464C-BCF1-3668F5EEFCF3}"/>
            </c:ext>
          </c:extLst>
        </c:ser>
        <c:ser>
          <c:idx val="3"/>
          <c:order val="7"/>
          <c:tx>
            <c:strRef>
              <c:f>'NEW.notes in hidden columns'!$D$42</c:f>
              <c:strCache>
                <c:ptCount val="1"/>
                <c:pt idx="0">
                  <c:v>SweatLodge n=1</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columns'!$I$42:$Y$42</c:f>
            </c:numRef>
          </c:val>
          <c:smooth val="0"/>
          <c:extLst>
            <c:ext xmlns:c16="http://schemas.microsoft.com/office/drawing/2014/chart" uri="{C3380CC4-5D6E-409C-BE32-E72D297353CC}">
              <c16:uniqueId val="{00000007-A5C3-464C-BCF1-3668F5EEFCF3}"/>
            </c:ext>
          </c:extLst>
        </c:ser>
        <c:ser>
          <c:idx val="4"/>
          <c:order val="8"/>
          <c:tx>
            <c:strRef>
              <c:f>'NEW.notes in hidden columns'!$D$43</c:f>
              <c:strCache>
                <c:ptCount val="1"/>
                <c:pt idx="0">
                  <c:v>Lower Grove n=2*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columns'!$I$43:$Y$43</c:f>
            </c:numRef>
          </c:val>
          <c:smooth val="0"/>
          <c:extLst>
            <c:ext xmlns:c16="http://schemas.microsoft.com/office/drawing/2014/chart" uri="{C3380CC4-5D6E-409C-BE32-E72D297353CC}">
              <c16:uniqueId val="{00000008-A5C3-464C-BCF1-3668F5EEFCF3}"/>
            </c:ext>
          </c:extLst>
        </c:ser>
        <c:ser>
          <c:idx val="5"/>
          <c:order val="9"/>
          <c:tx>
            <c:strRef>
              <c:f>'NEW.notes in hidden columns'!$D$44</c:f>
              <c:strCache>
                <c:ptCount val="1"/>
                <c:pt idx="0">
                  <c:v>Outhouse n=2*</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columns'!$I$44:$Y$44</c:f>
            </c:numRef>
          </c:val>
          <c:smooth val="0"/>
          <c:extLst>
            <c:ext xmlns:c16="http://schemas.microsoft.com/office/drawing/2014/chart" uri="{C3380CC4-5D6E-409C-BE32-E72D297353CC}">
              <c16:uniqueId val="{00000009-A5C3-464C-BCF1-3668F5EEFCF3}"/>
            </c:ext>
          </c:extLst>
        </c:ser>
        <c:ser>
          <c:idx val="6"/>
          <c:order val="10"/>
          <c:tx>
            <c:strRef>
              <c:f>'NEW.notes in hidden columns'!$D$45</c:f>
              <c:strCache>
                <c:ptCount val="1"/>
                <c:pt idx="0">
                  <c:v>Meadow n=3</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columns'!$I$45:$Y$45</c:f>
            </c:numRef>
          </c:val>
          <c:smooth val="0"/>
          <c:extLst>
            <c:ext xmlns:c16="http://schemas.microsoft.com/office/drawing/2014/chart" uri="{C3380CC4-5D6E-409C-BE32-E72D297353CC}">
              <c16:uniqueId val="{0000000A-A5C3-464C-BCF1-3668F5EEFCF3}"/>
            </c:ext>
          </c:extLst>
        </c:ser>
        <c:ser>
          <c:idx val="7"/>
          <c:order val="11"/>
          <c:tx>
            <c:strRef>
              <c:f>'NEW.notes in hidden columns'!$D$118</c:f>
              <c:strCache>
                <c:ptCount val="1"/>
                <c:pt idx="0">
                  <c:v>C Woodline at Manannan Stone n=14</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columns'!$I$118:$Y$118</c:f>
              <c:numCache>
                <c:formatCode>General</c:formatCode>
                <c:ptCount val="16"/>
                <c:pt idx="8">
                  <c:v>16.071428571428573</c:v>
                </c:pt>
                <c:pt idx="9">
                  <c:v>13.193548387096774</c:v>
                </c:pt>
                <c:pt idx="10">
                  <c:v>17.285714285714285</c:v>
                </c:pt>
                <c:pt idx="11">
                  <c:v>13.870967741935484</c:v>
                </c:pt>
                <c:pt idx="12">
                  <c:v>18.214285714285715</c:v>
                </c:pt>
                <c:pt idx="13">
                  <c:v>22</c:v>
                </c:pt>
                <c:pt idx="14">
                  <c:v>23.178571428571427</c:v>
                </c:pt>
                <c:pt idx="15">
                  <c:v>26.910714285714285</c:v>
                </c:pt>
              </c:numCache>
            </c:numRef>
          </c:val>
          <c:smooth val="0"/>
          <c:extLst>
            <c:ext xmlns:c16="http://schemas.microsoft.com/office/drawing/2014/chart" uri="{C3380CC4-5D6E-409C-BE32-E72D297353CC}">
              <c16:uniqueId val="{0000000B-A5C3-464C-BCF1-3668F5EEFCF3}"/>
            </c:ext>
          </c:extLst>
        </c:ser>
        <c:ser>
          <c:idx val="9"/>
          <c:order val="12"/>
          <c:tx>
            <c:strRef>
              <c:f>'NEW.notes in hidden columns'!$D$119</c:f>
              <c:strCache>
                <c:ptCount val="1"/>
                <c:pt idx="0">
                  <c:v>C Meadow n=7</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columns'!$I$119:$Y$119</c:f>
              <c:numCache>
                <c:formatCode>General</c:formatCode>
                <c:ptCount val="16"/>
                <c:pt idx="8">
                  <c:v>13.357142857142858</c:v>
                </c:pt>
                <c:pt idx="9">
                  <c:v>14.214285714285714</c:v>
                </c:pt>
                <c:pt idx="10">
                  <c:v>13.428571428571429</c:v>
                </c:pt>
                <c:pt idx="11">
                  <c:v>14.285714285714286</c:v>
                </c:pt>
                <c:pt idx="12">
                  <c:v>13.571428571428571</c:v>
                </c:pt>
                <c:pt idx="13">
                  <c:v>0</c:v>
                </c:pt>
                <c:pt idx="14">
                  <c:v>14.785714285714286</c:v>
                </c:pt>
                <c:pt idx="15">
                  <c:v>17.678571428571427</c:v>
                </c:pt>
              </c:numCache>
            </c:numRef>
          </c:val>
          <c:smooth val="0"/>
          <c:extLst>
            <c:ext xmlns:c16="http://schemas.microsoft.com/office/drawing/2014/chart" uri="{C3380CC4-5D6E-409C-BE32-E72D297353CC}">
              <c16:uniqueId val="{0000000C-A5C3-464C-BCF1-3668F5EEFCF3}"/>
            </c:ext>
          </c:extLst>
        </c:ser>
        <c:ser>
          <c:idx val="10"/>
          <c:order val="13"/>
          <c:tx>
            <c:strRef>
              <c:f>'NEW.notes in hidden columns'!$D$120</c:f>
              <c:strCache>
                <c:ptCount val="1"/>
                <c:pt idx="0">
                  <c:v>C Signal Hill n=9</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columns'!$I$120:$Y$120</c:f>
              <c:numCache>
                <c:formatCode>General</c:formatCode>
                <c:ptCount val="16"/>
                <c:pt idx="9">
                  <c:v>12.090909090909092</c:v>
                </c:pt>
                <c:pt idx="10">
                  <c:v>12.363636363636363</c:v>
                </c:pt>
                <c:pt idx="11">
                  <c:v>12.363636363636363</c:v>
                </c:pt>
                <c:pt idx="12">
                  <c:v>12.818181818181818</c:v>
                </c:pt>
                <c:pt idx="13">
                  <c:v>0</c:v>
                </c:pt>
                <c:pt idx="14">
                  <c:v>16.777777777777779</c:v>
                </c:pt>
                <c:pt idx="15">
                  <c:v>17.321428571428573</c:v>
                </c:pt>
              </c:numCache>
            </c:numRef>
          </c:val>
          <c:smooth val="0"/>
          <c:extLst>
            <c:ext xmlns:c16="http://schemas.microsoft.com/office/drawing/2014/chart" uri="{C3380CC4-5D6E-409C-BE32-E72D297353CC}">
              <c16:uniqueId val="{0000000D-A5C3-464C-BCF1-3668F5EEFCF3}"/>
            </c:ext>
          </c:extLst>
        </c:ser>
        <c:ser>
          <c:idx val="11"/>
          <c:order val="14"/>
          <c:tx>
            <c:strRef>
              <c:f>'NEW.notes in hidden columns'!$D$121</c:f>
              <c:strCache>
                <c:ptCount val="1"/>
                <c:pt idx="0">
                  <c:v>C Chapel n=1</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columns'!$I$121:$Y$121</c:f>
              <c:numCache>
                <c:formatCode>General</c:formatCode>
                <c:ptCount val="16"/>
                <c:pt idx="9">
                  <c:v>12</c:v>
                </c:pt>
                <c:pt idx="10">
                  <c:v>12</c:v>
                </c:pt>
                <c:pt idx="11">
                  <c:v>12</c:v>
                </c:pt>
                <c:pt idx="12">
                  <c:v>12</c:v>
                </c:pt>
                <c:pt idx="13">
                  <c:v>0</c:v>
                </c:pt>
                <c:pt idx="14">
                  <c:v>18</c:v>
                </c:pt>
                <c:pt idx="15">
                  <c:v>25.25</c:v>
                </c:pt>
              </c:numCache>
            </c:numRef>
          </c:val>
          <c:smooth val="0"/>
          <c:extLst>
            <c:ext xmlns:c16="http://schemas.microsoft.com/office/drawing/2014/chart" uri="{C3380CC4-5D6E-409C-BE32-E72D297353CC}">
              <c16:uniqueId val="{0000000E-A5C3-464C-BCF1-3668F5EEFCF3}"/>
            </c:ext>
          </c:extLst>
        </c:ser>
        <c:ser>
          <c:idx val="12"/>
          <c:order val="15"/>
          <c:tx>
            <c:strRef>
              <c:f>'NEW.notes in hidden columns'!$D$122</c:f>
              <c:strCache>
                <c:ptCount val="1"/>
                <c:pt idx="0">
                  <c:v>C Pond Treeline &amp; Path up Signal Hill n=3</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columns'!$I$122:$Y$122</c:f>
              <c:numCache>
                <c:formatCode>General</c:formatCode>
                <c:ptCount val="16"/>
                <c:pt idx="9">
                  <c:v>14.611111111111111</c:v>
                </c:pt>
                <c:pt idx="10">
                  <c:v>12.166666666666666</c:v>
                </c:pt>
                <c:pt idx="11">
                  <c:v>15.37037037037037</c:v>
                </c:pt>
                <c:pt idx="12">
                  <c:v>12.583333333333334</c:v>
                </c:pt>
                <c:pt idx="13">
                  <c:v>22</c:v>
                </c:pt>
                <c:pt idx="14">
                  <c:v>15</c:v>
                </c:pt>
                <c:pt idx="15">
                  <c:v>16.75</c:v>
                </c:pt>
              </c:numCache>
            </c:numRef>
          </c:val>
          <c:smooth val="0"/>
          <c:extLst>
            <c:ext xmlns:c16="http://schemas.microsoft.com/office/drawing/2014/chart" uri="{C3380CC4-5D6E-409C-BE32-E72D297353CC}">
              <c16:uniqueId val="{0000000F-A5C3-464C-BCF1-3668F5EEFCF3}"/>
            </c:ext>
          </c:extLst>
        </c:ser>
        <c:ser>
          <c:idx val="13"/>
          <c:order val="16"/>
          <c:tx>
            <c:strRef>
              <c:f>'NEW.notes in hidden columns'!$A$194</c:f>
              <c:strCache>
                <c:ptCount val="1"/>
                <c:pt idx="0">
                  <c:v>Average for South Branch n=35</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columns'!$I$194:$Y$194</c:f>
              <c:numCache>
                <c:formatCode>General</c:formatCode>
                <c:ptCount val="16"/>
                <c:pt idx="9">
                  <c:v>14.079945799457995</c:v>
                </c:pt>
                <c:pt idx="10">
                  <c:v>11.3</c:v>
                </c:pt>
                <c:pt idx="11">
                  <c:v>11.637499999999999</c:v>
                </c:pt>
                <c:pt idx="12">
                  <c:v>11.5375</c:v>
                </c:pt>
                <c:pt idx="13">
                  <c:v>0</c:v>
                </c:pt>
                <c:pt idx="14">
                  <c:v>12.393939393939394</c:v>
                </c:pt>
                <c:pt idx="15">
                  <c:v>14.08</c:v>
                </c:pt>
              </c:numCache>
            </c:numRef>
          </c:val>
          <c:smooth val="0"/>
          <c:extLst>
            <c:ext xmlns:c16="http://schemas.microsoft.com/office/drawing/2014/chart" uri="{C3380CC4-5D6E-409C-BE32-E72D297353CC}">
              <c16:uniqueId val="{00000010-A5C3-464C-BCF1-3668F5EEFCF3}"/>
            </c:ext>
          </c:extLst>
        </c:ser>
        <c:dLbls>
          <c:showLegendKey val="0"/>
          <c:showVal val="0"/>
          <c:showCatName val="0"/>
          <c:showSerName val="0"/>
          <c:showPercent val="0"/>
          <c:showBubbleSize val="0"/>
        </c:dLbls>
        <c:marker val="1"/>
        <c:smooth val="0"/>
        <c:axId val="1505635248"/>
        <c:axId val="1505635792"/>
      </c:lineChart>
      <c:dateAx>
        <c:axId val="150563524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5635792"/>
        <c:crosses val="autoZero"/>
        <c:auto val="0"/>
        <c:lblOffset val="100"/>
        <c:baseTimeUnit val="months"/>
      </c:dateAx>
      <c:valAx>
        <c:axId val="1505635792"/>
        <c:scaling>
          <c:orientation val="minMax"/>
          <c:min val="10"/>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5635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8"/>
          <c:order val="0"/>
          <c:tx>
            <c:strRef>
              <c:f>'NEW.notes in hidden columns'!$A$201</c:f>
              <c:strCache>
                <c:ptCount val="1"/>
                <c:pt idx="0">
                  <c:v>sun</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columns'!$I$201:$Y$201</c:f>
              <c:numCache>
                <c:formatCode>General</c:formatCode>
                <c:ptCount val="16"/>
                <c:pt idx="7">
                  <c:v>0</c:v>
                </c:pt>
                <c:pt idx="9">
                  <c:v>15.452380952380953</c:v>
                </c:pt>
                <c:pt idx="10">
                  <c:v>13.125</c:v>
                </c:pt>
                <c:pt idx="11">
                  <c:v>13.455357142857142</c:v>
                </c:pt>
                <c:pt idx="12">
                  <c:v>13.544642857142858</c:v>
                </c:pt>
                <c:pt idx="13">
                  <c:v>22</c:v>
                </c:pt>
                <c:pt idx="14">
                  <c:v>15.785714285714286</c:v>
                </c:pt>
                <c:pt idx="15">
                  <c:v>18.532608695652176</c:v>
                </c:pt>
              </c:numCache>
            </c:numRef>
          </c:val>
          <c:smooth val="0"/>
          <c:extLst>
            <c:ext xmlns:c16="http://schemas.microsoft.com/office/drawing/2014/chart" uri="{C3380CC4-5D6E-409C-BE32-E72D297353CC}">
              <c16:uniqueId val="{00000000-8CDF-4B61-BFE8-1D2067781EDF}"/>
            </c:ext>
          </c:extLst>
        </c:ser>
        <c:ser>
          <c:idx val="9"/>
          <c:order val="1"/>
          <c:tx>
            <c:strRef>
              <c:f>'NEW.notes in hidden columns'!$A$202</c:f>
              <c:strCache>
                <c:ptCount val="1"/>
                <c:pt idx="0">
                  <c:v>shade</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columns'!$I$202:$Y$202</c:f>
              <c:numCache>
                <c:formatCode>General</c:formatCode>
                <c:ptCount val="16"/>
                <c:pt idx="0">
                  <c:v>20.557692307692307</c:v>
                </c:pt>
                <c:pt idx="1">
                  <c:v>21.65909090909091</c:v>
                </c:pt>
                <c:pt idx="2">
                  <c:v>21.411538461538463</c:v>
                </c:pt>
                <c:pt idx="3">
                  <c:v>0</c:v>
                </c:pt>
                <c:pt idx="4">
                  <c:v>23.615384615384617</c:v>
                </c:pt>
                <c:pt idx="5">
                  <c:v>0</c:v>
                </c:pt>
                <c:pt idx="6">
                  <c:v>32.230769230769234</c:v>
                </c:pt>
                <c:pt idx="7">
                  <c:v>0</c:v>
                </c:pt>
                <c:pt idx="8">
                  <c:v>32.083333333333336</c:v>
                </c:pt>
                <c:pt idx="9">
                  <c:v>0</c:v>
                </c:pt>
                <c:pt idx="10">
                  <c:v>32.083333333333336</c:v>
                </c:pt>
                <c:pt idx="11">
                  <c:v>31</c:v>
                </c:pt>
                <c:pt idx="12">
                  <c:v>34.024999999999999</c:v>
                </c:pt>
                <c:pt idx="13">
                  <c:v>0</c:v>
                </c:pt>
                <c:pt idx="14">
                  <c:v>37.799999999999997</c:v>
                </c:pt>
                <c:pt idx="15">
                  <c:v>40.75</c:v>
                </c:pt>
              </c:numCache>
            </c:numRef>
          </c:val>
          <c:smooth val="0"/>
          <c:extLst>
            <c:ext xmlns:c16="http://schemas.microsoft.com/office/drawing/2014/chart" uri="{C3380CC4-5D6E-409C-BE32-E72D297353CC}">
              <c16:uniqueId val="{00000001-8CDF-4B61-BFE8-1D2067781EDF}"/>
            </c:ext>
          </c:extLst>
        </c:ser>
        <c:ser>
          <c:idx val="4"/>
          <c:order val="2"/>
          <c:tx>
            <c:strRef>
              <c:f>'NEW.notes in hidden columns'!$A$203</c:f>
              <c:strCache>
                <c:ptCount val="1"/>
                <c:pt idx="0">
                  <c:v>partly sunny 2018</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columns'!$I$203:$Y$203</c:f>
              <c:numCache>
                <c:formatCode>General</c:formatCode>
                <c:ptCount val="16"/>
                <c:pt idx="0">
                  <c:v>17.138888888888889</c:v>
                </c:pt>
                <c:pt idx="1">
                  <c:v>16.875</c:v>
                </c:pt>
                <c:pt idx="2">
                  <c:v>17.611111111111111</c:v>
                </c:pt>
                <c:pt idx="3">
                  <c:v>0</c:v>
                </c:pt>
                <c:pt idx="4">
                  <c:v>20.222222222222221</c:v>
                </c:pt>
                <c:pt idx="5">
                  <c:v>0</c:v>
                </c:pt>
                <c:pt idx="6">
                  <c:v>41.666666666666664</c:v>
                </c:pt>
                <c:pt idx="7">
                  <c:v>0</c:v>
                </c:pt>
                <c:pt idx="8">
                  <c:v>41.888888888888886</c:v>
                </c:pt>
                <c:pt idx="9">
                  <c:v>0</c:v>
                </c:pt>
                <c:pt idx="10">
                  <c:v>41.888888888888886</c:v>
                </c:pt>
                <c:pt idx="11">
                  <c:v>51.75</c:v>
                </c:pt>
                <c:pt idx="12">
                  <c:v>42.166666666666664</c:v>
                </c:pt>
                <c:pt idx="13">
                  <c:v>0</c:v>
                </c:pt>
                <c:pt idx="14">
                  <c:v>42.4375</c:v>
                </c:pt>
                <c:pt idx="15">
                  <c:v>47.5</c:v>
                </c:pt>
              </c:numCache>
            </c:numRef>
          </c:val>
          <c:smooth val="0"/>
          <c:extLst>
            <c:ext xmlns:c16="http://schemas.microsoft.com/office/drawing/2014/chart" uri="{C3380CC4-5D6E-409C-BE32-E72D297353CC}">
              <c16:uniqueId val="{00000002-8CDF-4B61-BFE8-1D2067781EDF}"/>
            </c:ext>
          </c:extLst>
        </c:ser>
        <c:ser>
          <c:idx val="0"/>
          <c:order val="3"/>
          <c:tx>
            <c:strRef>
              <c:f>'NEW.notes in hidden columns'!$A$204</c:f>
              <c:strCache>
                <c:ptCount val="1"/>
                <c:pt idx="0">
                  <c:v>partly sunny 2019</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'NEW.notes in hidden columns'!$I$10:$Y$10</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columns'!$I$204:$Y$204</c:f>
              <c:numCache>
                <c:formatCode>General</c:formatCode>
                <c:ptCount val="16"/>
                <c:pt idx="9">
                  <c:v>11.388888888888889</c:v>
                </c:pt>
                <c:pt idx="10">
                  <c:v>11.722222222222221</c:v>
                </c:pt>
                <c:pt idx="11">
                  <c:v>11.722222222222221</c:v>
                </c:pt>
                <c:pt idx="12">
                  <c:v>12.25</c:v>
                </c:pt>
                <c:pt idx="13">
                  <c:v>0</c:v>
                </c:pt>
                <c:pt idx="14">
                  <c:v>15.909090909090908</c:v>
                </c:pt>
                <c:pt idx="15">
                  <c:v>17.886363636363637</c:v>
                </c:pt>
              </c:numCache>
            </c:numRef>
          </c:val>
          <c:smooth val="0"/>
          <c:extLst>
            <c:ext xmlns:c16="http://schemas.microsoft.com/office/drawing/2014/chart" uri="{C3380CC4-5D6E-409C-BE32-E72D297353CC}">
              <c16:uniqueId val="{00000003-8CDF-4B61-BFE8-1D2067781EDF}"/>
            </c:ext>
          </c:extLst>
        </c:ser>
        <c:dLbls>
          <c:showLegendKey val="0"/>
          <c:showVal val="0"/>
          <c:showCatName val="0"/>
          <c:showSerName val="0"/>
          <c:showPercent val="0"/>
          <c:showBubbleSize val="0"/>
        </c:dLbls>
        <c:marker val="1"/>
        <c:smooth val="0"/>
        <c:axId val="1402572000"/>
        <c:axId val="1402568736"/>
      </c:lineChart>
      <c:dateAx>
        <c:axId val="140257200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2568736"/>
        <c:crosses val="autoZero"/>
        <c:auto val="0"/>
        <c:lblOffset val="100"/>
        <c:baseTimeUnit val="months"/>
      </c:dateAx>
      <c:valAx>
        <c:axId val="1402568736"/>
        <c:scaling>
          <c:orientation val="minMax"/>
          <c:min val="10"/>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2572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16</xdr:col>
      <xdr:colOff>266700</xdr:colOff>
      <xdr:row>88</xdr:row>
      <xdr:rowOff>114300</xdr:rowOff>
    </xdr:to>
    <xdr:sp macro="" textlink="">
      <xdr:nvSpPr>
        <xdr:cNvPr id="3073" name="Rectangle 1" hidden="1">
          <a:extLst>
            <a:ext uri="{FF2B5EF4-FFF2-40B4-BE49-F238E27FC236}">
              <a16:creationId xmlns:a16="http://schemas.microsoft.com/office/drawing/2014/main" id="{00000000-0008-0000-0000-000001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31</xdr:col>
      <xdr:colOff>0</xdr:colOff>
      <xdr:row>24</xdr:row>
      <xdr:rowOff>31751</xdr:rowOff>
    </xdr:from>
    <xdr:to>
      <xdr:col>36</xdr:col>
      <xdr:colOff>5191125</xdr:colOff>
      <xdr:row>58</xdr:row>
      <xdr:rowOff>127001</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47625</xdr:colOff>
      <xdr:row>0</xdr:row>
      <xdr:rowOff>65616</xdr:rowOff>
    </xdr:from>
    <xdr:to>
      <xdr:col>36</xdr:col>
      <xdr:colOff>5242691</xdr:colOff>
      <xdr:row>24</xdr:row>
      <xdr:rowOff>15875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15875</xdr:colOff>
      <xdr:row>58</xdr:row>
      <xdr:rowOff>142876</xdr:rowOff>
    </xdr:from>
    <xdr:to>
      <xdr:col>36</xdr:col>
      <xdr:colOff>3984625</xdr:colOff>
      <xdr:row>73</xdr:row>
      <xdr:rowOff>1</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2</xdr:row>
      <xdr:rowOff>0</xdr:rowOff>
    </xdr:from>
    <xdr:ext cx="1609725" cy="225742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16</xdr:row>
      <xdr:rowOff>0</xdr:rowOff>
    </xdr:from>
    <xdr:ext cx="1609725" cy="2190750"/>
    <xdr:pic>
      <xdr:nvPicPr>
        <xdr:cNvPr id="3" name="image1.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2028825</xdr:colOff>
      <xdr:row>16</xdr:row>
      <xdr:rowOff>19050</xdr:rowOff>
    </xdr:from>
    <xdr:ext cx="1628775" cy="2200275"/>
    <xdr:pic>
      <xdr:nvPicPr>
        <xdr:cNvPr id="4" name="image4.jp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29</xdr:row>
      <xdr:rowOff>0</xdr:rowOff>
    </xdr:from>
    <xdr:ext cx="1590675" cy="2114550"/>
    <xdr:pic>
      <xdr:nvPicPr>
        <xdr:cNvPr id="5" name="image6.jp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9525</xdr:colOff>
      <xdr:row>29</xdr:row>
      <xdr:rowOff>9525</xdr:rowOff>
    </xdr:from>
    <xdr:ext cx="1552575" cy="2076450"/>
    <xdr:pic>
      <xdr:nvPicPr>
        <xdr:cNvPr id="6" name="image3.jp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0</xdr:colOff>
      <xdr:row>42</xdr:row>
      <xdr:rowOff>76200</xdr:rowOff>
    </xdr:from>
    <xdr:ext cx="2000250" cy="1504950"/>
    <xdr:pic>
      <xdr:nvPicPr>
        <xdr:cNvPr id="7" name="image5.jp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47625</xdr:colOff>
      <xdr:row>51</xdr:row>
      <xdr:rowOff>171450</xdr:rowOff>
    </xdr:from>
    <xdr:ext cx="1838325" cy="2457450"/>
    <xdr:pic>
      <xdr:nvPicPr>
        <xdr:cNvPr id="8" name="image7.jp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twoCellAnchor>
    <xdr:from>
      <xdr:col>0</xdr:col>
      <xdr:colOff>0</xdr:colOff>
      <xdr:row>0</xdr:row>
      <xdr:rowOff>0</xdr:rowOff>
    </xdr:from>
    <xdr:to>
      <xdr:col>10</xdr:col>
      <xdr:colOff>704850</xdr:colOff>
      <xdr:row>45</xdr:row>
      <xdr:rowOff>104775</xdr:rowOff>
    </xdr:to>
    <xdr:sp macro="" textlink="">
      <xdr:nvSpPr>
        <xdr:cNvPr id="2049" name="Rectangle 1" hidden="1">
          <a:extLst>
            <a:ext uri="{FF2B5EF4-FFF2-40B4-BE49-F238E27FC236}">
              <a16:creationId xmlns:a16="http://schemas.microsoft.com/office/drawing/2014/main" id="{00000000-0008-0000-0200-000001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18"/>
  <sheetViews>
    <sheetView zoomScale="60" zoomScaleNormal="60" workbookViewId="0">
      <pane xSplit="8" ySplit="10" topLeftCell="W11" activePane="bottomRight" state="frozen"/>
      <selection pane="topRight" activeCell="I1" sqref="I1"/>
      <selection pane="bottomLeft" activeCell="A11" sqref="A11"/>
      <selection pane="bottomRight" activeCell="F47" sqref="F47"/>
    </sheetView>
  </sheetViews>
  <sheetFormatPr defaultColWidth="14.42578125" defaultRowHeight="15" customHeight="1" x14ac:dyDescent="0.25"/>
  <cols>
    <col min="1" max="1" width="23.140625" customWidth="1"/>
    <col min="2" max="2" width="4.5703125" style="16" customWidth="1"/>
    <col min="3" max="3" width="11.5703125" style="16" customWidth="1"/>
    <col min="4" max="4" width="16.85546875" customWidth="1"/>
    <col min="5" max="5" width="13.140625" style="15" customWidth="1"/>
    <col min="6" max="6" width="38" customWidth="1"/>
    <col min="7" max="7" width="12.42578125" style="16" customWidth="1"/>
    <col min="8" max="8" width="9" style="15" customWidth="1"/>
    <col min="9" max="9" width="9.7109375" customWidth="1"/>
    <col min="10" max="10" width="26.85546875" style="31" bestFit="1" customWidth="1"/>
    <col min="11" max="11" width="9.7109375" customWidth="1"/>
    <col min="12" max="12" width="103" style="31" bestFit="1" customWidth="1"/>
    <col min="13" max="13" width="14.7109375" bestFit="1" customWidth="1"/>
    <col min="14" max="14" width="46.5703125" style="31" bestFit="1" customWidth="1"/>
    <col min="15" max="15" width="9.7109375" customWidth="1"/>
    <col min="16" max="16" width="167.7109375" style="31" bestFit="1" customWidth="1"/>
    <col min="17" max="17" width="9.7109375" customWidth="1"/>
    <col min="18" max="18" width="78.7109375" style="31" bestFit="1" customWidth="1"/>
    <col min="19" max="19" width="14.7109375" style="11" bestFit="1" customWidth="1"/>
    <col min="20" max="20" width="77.7109375" style="31" bestFit="1" customWidth="1"/>
    <col min="21" max="21" width="10.7109375" style="31" customWidth="1"/>
    <col min="22" max="22" width="53.28515625" style="31" bestFit="1" customWidth="1"/>
    <col min="23" max="23" width="9.7109375" style="31" customWidth="1"/>
    <col min="24" max="24" width="15" style="31" hidden="1" customWidth="1"/>
    <col min="25" max="25" width="10.140625" style="31" customWidth="1"/>
    <col min="26" max="26" width="97.5703125" style="31" bestFit="1" customWidth="1"/>
    <col min="27" max="27" width="10.140625" style="32" bestFit="1" customWidth="1"/>
    <col min="28" max="28" width="10.140625" style="32" customWidth="1"/>
    <col min="29" max="32" width="6.140625" customWidth="1"/>
    <col min="33" max="34" width="6.140625" style="19" customWidth="1"/>
    <col min="35" max="35" width="6.140625" style="31" customWidth="1"/>
    <col min="36" max="36" width="5.42578125" style="31" customWidth="1"/>
    <col min="37" max="37" width="153.42578125" style="19" bestFit="1" customWidth="1"/>
  </cols>
  <sheetData>
    <row r="1" spans="1:37" s="31" customFormat="1" ht="15" customHeight="1" x14ac:dyDescent="0.5">
      <c r="A1" s="46" t="s">
        <v>314</v>
      </c>
      <c r="B1" s="46"/>
      <c r="C1" s="46"/>
      <c r="D1" s="33"/>
      <c r="E1" s="33"/>
      <c r="F1" s="33"/>
      <c r="G1" s="33"/>
      <c r="AA1" s="32"/>
      <c r="AB1" s="32"/>
    </row>
    <row r="2" spans="1:37" s="31" customFormat="1" ht="15" customHeight="1" x14ac:dyDescent="0.25">
      <c r="A2" s="47" t="s">
        <v>315</v>
      </c>
      <c r="B2" s="47"/>
      <c r="C2" s="47"/>
      <c r="D2" s="34"/>
      <c r="E2" s="34"/>
      <c r="F2" s="35"/>
      <c r="G2" s="35"/>
      <c r="H2" s="35"/>
      <c r="I2" s="35"/>
      <c r="J2" s="35"/>
      <c r="K2" s="35"/>
      <c r="L2" s="35"/>
      <c r="M2" s="35"/>
      <c r="N2" s="35"/>
      <c r="O2" s="35"/>
      <c r="P2" s="35"/>
      <c r="Q2" s="35"/>
      <c r="R2" s="35"/>
      <c r="S2" s="35"/>
      <c r="T2" s="35"/>
      <c r="AA2" s="32"/>
      <c r="AB2" s="32"/>
    </row>
    <row r="3" spans="1:37" s="31" customFormat="1" ht="15" customHeight="1" x14ac:dyDescent="0.25">
      <c r="A3" s="36" t="s">
        <v>316</v>
      </c>
      <c r="B3" s="37"/>
      <c r="C3" s="37"/>
      <c r="D3" s="37"/>
      <c r="E3" s="37"/>
      <c r="F3" s="37"/>
      <c r="G3" s="37"/>
      <c r="H3" s="38"/>
      <c r="I3" s="37"/>
      <c r="J3" s="37"/>
      <c r="K3" s="37"/>
      <c r="L3" s="37"/>
      <c r="M3" s="37"/>
      <c r="N3" s="37"/>
      <c r="O3" s="37"/>
      <c r="P3" s="37"/>
      <c r="Q3" s="37"/>
      <c r="R3" s="37"/>
      <c r="S3" s="37"/>
      <c r="T3" s="37"/>
      <c r="AA3" s="32"/>
      <c r="AB3" s="32"/>
    </row>
    <row r="4" spans="1:37" s="108" customFormat="1" ht="15" customHeight="1" x14ac:dyDescent="0.25">
      <c r="A4" s="39" t="s">
        <v>317</v>
      </c>
      <c r="B4" s="40"/>
      <c r="C4" s="40"/>
      <c r="D4" s="40"/>
      <c r="E4" s="40"/>
      <c r="F4" s="40"/>
      <c r="G4" s="40"/>
      <c r="H4" s="41"/>
      <c r="I4" s="40"/>
      <c r="J4" s="40"/>
      <c r="K4" s="40"/>
      <c r="L4" s="40"/>
      <c r="M4" s="40"/>
      <c r="N4" s="40"/>
      <c r="O4" s="40"/>
      <c r="P4" s="40"/>
      <c r="Q4" s="40"/>
      <c r="R4" s="40"/>
      <c r="S4" s="40"/>
      <c r="T4" s="40"/>
    </row>
    <row r="5" spans="1:37" s="31" customFormat="1" ht="15" customHeight="1" x14ac:dyDescent="0.25">
      <c r="A5" s="91" t="s">
        <v>318</v>
      </c>
      <c r="B5" s="92"/>
      <c r="C5" s="92"/>
      <c r="D5" s="92"/>
      <c r="E5" s="92"/>
      <c r="F5" s="92"/>
      <c r="G5" s="92"/>
      <c r="H5" s="93"/>
      <c r="I5" s="92"/>
      <c r="J5" s="92"/>
      <c r="K5" s="92"/>
      <c r="L5" s="92"/>
      <c r="M5" s="92"/>
      <c r="N5" s="92"/>
      <c r="O5" s="92"/>
      <c r="P5" s="92"/>
      <c r="Q5" s="92"/>
      <c r="R5" s="92"/>
      <c r="S5" s="92"/>
      <c r="T5" s="92"/>
      <c r="AA5" s="32"/>
      <c r="AB5" s="32"/>
    </row>
    <row r="6" spans="1:37" s="31" customFormat="1" ht="15" customHeight="1" x14ac:dyDescent="0.25">
      <c r="A6" s="42" t="s">
        <v>319</v>
      </c>
      <c r="B6" s="43"/>
      <c r="C6" s="43"/>
      <c r="D6" s="43"/>
      <c r="E6" s="43"/>
      <c r="F6" s="43"/>
      <c r="G6" s="43"/>
      <c r="H6" s="43"/>
      <c r="I6" s="43"/>
      <c r="J6" s="43"/>
      <c r="K6" s="43"/>
      <c r="L6" s="43"/>
      <c r="M6" s="43"/>
      <c r="N6" s="43"/>
      <c r="O6" s="43"/>
      <c r="P6" s="43"/>
      <c r="Q6" s="43"/>
      <c r="R6" s="43"/>
      <c r="S6" s="43"/>
      <c r="T6" s="43"/>
      <c r="AA6" s="32"/>
      <c r="AB6" s="32"/>
    </row>
    <row r="7" spans="1:37" s="31" customFormat="1" ht="15" customHeight="1" x14ac:dyDescent="0.25">
      <c r="A7" s="48" t="s">
        <v>322</v>
      </c>
      <c r="AA7" s="32"/>
      <c r="AB7" s="32"/>
    </row>
    <row r="8" spans="1:37" s="31" customFormat="1" ht="15" customHeight="1" x14ac:dyDescent="0.25">
      <c r="A8" s="121" t="s">
        <v>320</v>
      </c>
      <c r="O8" s="107"/>
      <c r="AA8" s="32"/>
      <c r="AB8" s="32"/>
    </row>
    <row r="9" spans="1:37" s="31" customFormat="1" ht="15" customHeight="1" x14ac:dyDescent="0.25">
      <c r="A9" s="63" t="s">
        <v>363</v>
      </c>
      <c r="AA9" s="32"/>
      <c r="AB9" s="32"/>
    </row>
    <row r="10" spans="1:37" s="55" customFormat="1" ht="12" customHeight="1" x14ac:dyDescent="0.25">
      <c r="A10" s="49" t="s">
        <v>0</v>
      </c>
      <c r="B10" s="49" t="s">
        <v>241</v>
      </c>
      <c r="C10" s="49" t="s">
        <v>242</v>
      </c>
      <c r="D10" s="49" t="s">
        <v>236</v>
      </c>
      <c r="E10" s="49" t="s">
        <v>247</v>
      </c>
      <c r="F10" s="50" t="s">
        <v>231</v>
      </c>
      <c r="G10" s="50" t="s">
        <v>248</v>
      </c>
      <c r="H10" s="50" t="s">
        <v>293</v>
      </c>
      <c r="I10" s="49">
        <v>43405</v>
      </c>
      <c r="J10" s="49" t="s">
        <v>321</v>
      </c>
      <c r="K10" s="51">
        <v>43546</v>
      </c>
      <c r="L10" s="49" t="s">
        <v>321</v>
      </c>
      <c r="M10" s="51">
        <v>43590</v>
      </c>
      <c r="N10" s="49" t="s">
        <v>321</v>
      </c>
      <c r="O10" s="51">
        <v>43670</v>
      </c>
      <c r="P10" s="49" t="s">
        <v>321</v>
      </c>
      <c r="Q10" s="52">
        <v>43733</v>
      </c>
      <c r="R10" s="49" t="s">
        <v>321</v>
      </c>
      <c r="S10" s="53">
        <v>43786</v>
      </c>
      <c r="T10" s="49" t="s">
        <v>321</v>
      </c>
      <c r="U10" s="53">
        <v>43911</v>
      </c>
      <c r="V10" s="49" t="s">
        <v>321</v>
      </c>
      <c r="W10" s="53">
        <v>44013</v>
      </c>
      <c r="X10" s="49" t="s">
        <v>321</v>
      </c>
      <c r="Y10" s="53">
        <v>44142</v>
      </c>
      <c r="Z10" s="49" t="s">
        <v>321</v>
      </c>
      <c r="AA10" s="156">
        <v>44256</v>
      </c>
      <c r="AB10" s="156"/>
      <c r="AC10" s="54" t="s">
        <v>161</v>
      </c>
      <c r="AD10" s="54" t="s">
        <v>160</v>
      </c>
      <c r="AE10" s="54" t="s">
        <v>162</v>
      </c>
      <c r="AF10" s="54" t="s">
        <v>163</v>
      </c>
      <c r="AG10" s="50" t="s">
        <v>296</v>
      </c>
      <c r="AH10" s="50" t="s">
        <v>297</v>
      </c>
      <c r="AI10" s="50" t="s">
        <v>583</v>
      </c>
      <c r="AJ10" s="50" t="s">
        <v>584</v>
      </c>
      <c r="AK10" s="50" t="s">
        <v>307</v>
      </c>
    </row>
    <row r="11" spans="1:37" s="55" customFormat="1" ht="12" customHeight="1" x14ac:dyDescent="0.25">
      <c r="A11" s="68" t="s">
        <v>364</v>
      </c>
      <c r="B11" s="68"/>
      <c r="C11" s="69"/>
      <c r="D11" s="68"/>
      <c r="E11" s="69"/>
      <c r="F11" s="3" t="s">
        <v>4</v>
      </c>
      <c r="G11" s="3" t="s">
        <v>6</v>
      </c>
      <c r="H11" s="70" t="s">
        <v>7</v>
      </c>
      <c r="I11" s="71" t="s">
        <v>365</v>
      </c>
      <c r="J11" s="71" t="s">
        <v>366</v>
      </c>
      <c r="K11" s="72" t="s">
        <v>367</v>
      </c>
      <c r="L11" s="72" t="s">
        <v>368</v>
      </c>
      <c r="M11" s="73"/>
      <c r="N11" s="73"/>
      <c r="O11" s="73"/>
      <c r="P11" s="73"/>
      <c r="Q11" s="73"/>
      <c r="R11" s="64"/>
      <c r="S11" s="66"/>
      <c r="T11" s="64"/>
      <c r="U11" s="66"/>
      <c r="V11" s="64"/>
      <c r="W11" s="66"/>
      <c r="X11" s="64"/>
      <c r="AC11" s="67"/>
      <c r="AD11" s="67"/>
      <c r="AE11" s="67"/>
      <c r="AF11" s="67"/>
      <c r="AG11" s="65"/>
      <c r="AH11" s="65"/>
      <c r="AI11" s="65"/>
      <c r="AJ11" s="65"/>
      <c r="AK11" s="65"/>
    </row>
    <row r="12" spans="1:37" ht="12" customHeight="1" x14ac:dyDescent="0.25">
      <c r="A12" s="35" t="s">
        <v>9</v>
      </c>
      <c r="B12" s="35" t="s">
        <v>243</v>
      </c>
      <c r="C12" s="35" t="s">
        <v>244</v>
      </c>
      <c r="D12" s="35" t="s">
        <v>10</v>
      </c>
      <c r="E12" s="27" t="s">
        <v>196</v>
      </c>
      <c r="F12" s="29" t="s">
        <v>295</v>
      </c>
      <c r="G12" s="20" t="s">
        <v>250</v>
      </c>
      <c r="H12" s="20" t="s">
        <v>250</v>
      </c>
      <c r="I12" s="35">
        <v>24</v>
      </c>
      <c r="J12" s="35">
        <v>24</v>
      </c>
      <c r="K12" s="75">
        <v>25.5</v>
      </c>
      <c r="L12" s="57" t="s">
        <v>12</v>
      </c>
      <c r="M12" s="75">
        <v>26</v>
      </c>
      <c r="N12" s="57" t="s">
        <v>13</v>
      </c>
      <c r="O12" s="58">
        <v>36</v>
      </c>
      <c r="P12" s="78" t="s">
        <v>14</v>
      </c>
      <c r="Q12" s="44">
        <v>36</v>
      </c>
      <c r="R12" s="79" t="s">
        <v>136</v>
      </c>
      <c r="S12" s="44">
        <v>36</v>
      </c>
      <c r="T12" s="44">
        <v>36</v>
      </c>
      <c r="U12" s="61">
        <v>36</v>
      </c>
      <c r="V12" s="61" t="s">
        <v>149</v>
      </c>
      <c r="W12" s="82">
        <v>36.5</v>
      </c>
      <c r="X12" s="82" t="s">
        <v>342</v>
      </c>
      <c r="Y12" s="44">
        <v>37</v>
      </c>
      <c r="Z12" s="44" t="s">
        <v>370</v>
      </c>
      <c r="AA12" s="44">
        <v>38</v>
      </c>
      <c r="AB12" s="44"/>
      <c r="AC12">
        <f t="shared" ref="AC12:AC42" si="0">K12-I12</f>
        <v>1.5</v>
      </c>
      <c r="AD12" s="10">
        <f>M12-K12</f>
        <v>0.5</v>
      </c>
      <c r="AE12" s="10">
        <f>O12-M12</f>
        <v>10</v>
      </c>
      <c r="AF12" s="10">
        <f>Q12-O12</f>
        <v>0</v>
      </c>
      <c r="AG12" s="19">
        <f>S12-Q12</f>
        <v>0</v>
      </c>
      <c r="AH12" s="31">
        <f>U12-S12</f>
        <v>0</v>
      </c>
      <c r="AI12" s="31">
        <f>W12-U12</f>
        <v>0.5</v>
      </c>
      <c r="AJ12" s="31">
        <f>Y12-W12</f>
        <v>0.5</v>
      </c>
      <c r="AK12" s="8"/>
    </row>
    <row r="13" spans="1:37" ht="12" customHeight="1" x14ac:dyDescent="0.25">
      <c r="A13" s="35" t="s">
        <v>16</v>
      </c>
      <c r="B13" s="35" t="s">
        <v>243</v>
      </c>
      <c r="C13" s="35" t="s">
        <v>244</v>
      </c>
      <c r="D13" s="35" t="s">
        <v>10</v>
      </c>
      <c r="E13" s="27" t="s">
        <v>196</v>
      </c>
      <c r="F13" s="29" t="s">
        <v>295</v>
      </c>
      <c r="G13" s="20" t="s">
        <v>250</v>
      </c>
      <c r="H13" s="20" t="s">
        <v>250</v>
      </c>
      <c r="I13" s="35">
        <v>27.5</v>
      </c>
      <c r="J13" s="35">
        <v>27.5</v>
      </c>
      <c r="K13" s="75">
        <v>28.25</v>
      </c>
      <c r="L13" s="57" t="s">
        <v>19</v>
      </c>
      <c r="M13" s="75">
        <v>30</v>
      </c>
      <c r="N13" s="57" t="s">
        <v>20</v>
      </c>
      <c r="O13" s="58">
        <v>33</v>
      </c>
      <c r="P13" s="78" t="s">
        <v>21</v>
      </c>
      <c r="Q13" s="44">
        <v>33</v>
      </c>
      <c r="R13" s="79" t="s">
        <v>137</v>
      </c>
      <c r="S13" s="44">
        <v>33</v>
      </c>
      <c r="T13" s="44">
        <v>33</v>
      </c>
      <c r="U13" s="59">
        <v>33</v>
      </c>
      <c r="V13" s="59" t="s">
        <v>137</v>
      </c>
      <c r="W13" s="74">
        <v>33</v>
      </c>
      <c r="X13" s="82" t="s">
        <v>343</v>
      </c>
      <c r="Y13" s="44">
        <v>33</v>
      </c>
      <c r="Z13" s="44" t="s">
        <v>371</v>
      </c>
      <c r="AA13" s="44">
        <v>32</v>
      </c>
      <c r="AB13" s="44"/>
      <c r="AC13" s="31">
        <f t="shared" si="0"/>
        <v>0.75</v>
      </c>
      <c r="AD13" s="31">
        <f t="shared" ref="AD13:AD37" si="1">M13-K13</f>
        <v>1.75</v>
      </c>
      <c r="AE13" s="31">
        <f t="shared" ref="AE13:AE37" si="2">O13-M13</f>
        <v>3</v>
      </c>
      <c r="AF13" s="31">
        <f t="shared" ref="AF13:AF37" si="3">Q13-O13</f>
        <v>0</v>
      </c>
      <c r="AG13" s="31">
        <f t="shared" ref="AG13:AG37" si="4">S13-Q13</f>
        <v>0</v>
      </c>
      <c r="AH13" s="31">
        <f t="shared" ref="AH13:AH37" si="5">U13-S13</f>
        <v>0</v>
      </c>
      <c r="AI13" s="24">
        <f t="shared" ref="AI13:AI37" si="6">W13-U13</f>
        <v>0</v>
      </c>
      <c r="AJ13" s="31">
        <f t="shared" ref="AJ13:AJ37" si="7">Y13-W13</f>
        <v>0</v>
      </c>
      <c r="AK13" s="8"/>
    </row>
    <row r="14" spans="1:37" ht="12" customHeight="1" x14ac:dyDescent="0.25">
      <c r="A14" s="35" t="s">
        <v>23</v>
      </c>
      <c r="B14" s="35" t="s">
        <v>243</v>
      </c>
      <c r="C14" s="35" t="s">
        <v>244</v>
      </c>
      <c r="D14" s="35" t="s">
        <v>10</v>
      </c>
      <c r="E14" s="27" t="s">
        <v>196</v>
      </c>
      <c r="F14" s="29" t="s">
        <v>295</v>
      </c>
      <c r="G14" s="20" t="s">
        <v>250</v>
      </c>
      <c r="H14" s="20" t="s">
        <v>250</v>
      </c>
      <c r="I14" s="35">
        <v>13.75</v>
      </c>
      <c r="J14" s="35">
        <v>13.75</v>
      </c>
      <c r="K14" s="75">
        <v>14.1</v>
      </c>
      <c r="L14" s="57" t="s">
        <v>25</v>
      </c>
      <c r="M14" s="75">
        <v>21</v>
      </c>
      <c r="N14" s="57" t="s">
        <v>26</v>
      </c>
      <c r="O14" s="58">
        <v>36</v>
      </c>
      <c r="P14" s="78" t="s">
        <v>27</v>
      </c>
      <c r="Q14" s="80">
        <v>36</v>
      </c>
      <c r="R14" s="79" t="s">
        <v>136</v>
      </c>
      <c r="S14" s="80">
        <v>36</v>
      </c>
      <c r="T14" s="80">
        <v>36</v>
      </c>
      <c r="U14" s="59">
        <v>36</v>
      </c>
      <c r="V14" s="59" t="s">
        <v>136</v>
      </c>
      <c r="W14" s="82">
        <v>42</v>
      </c>
      <c r="X14" s="82" t="s">
        <v>344</v>
      </c>
      <c r="Y14" s="44">
        <v>44.5</v>
      </c>
      <c r="Z14" s="44" t="s">
        <v>372</v>
      </c>
      <c r="AA14" s="44">
        <v>45</v>
      </c>
      <c r="AB14" s="44"/>
      <c r="AC14" s="31">
        <f t="shared" si="0"/>
        <v>0.34999999999999964</v>
      </c>
      <c r="AD14" s="31">
        <f t="shared" si="1"/>
        <v>6.9</v>
      </c>
      <c r="AE14" s="31">
        <f t="shared" si="2"/>
        <v>15</v>
      </c>
      <c r="AF14" s="31">
        <f t="shared" si="3"/>
        <v>0</v>
      </c>
      <c r="AG14" s="31">
        <f t="shared" si="4"/>
        <v>0</v>
      </c>
      <c r="AH14" s="31">
        <f t="shared" si="5"/>
        <v>0</v>
      </c>
      <c r="AI14" s="31">
        <f t="shared" si="6"/>
        <v>6</v>
      </c>
      <c r="AJ14" s="31">
        <f t="shared" si="7"/>
        <v>2.5</v>
      </c>
      <c r="AK14" s="8"/>
    </row>
    <row r="15" spans="1:37" ht="15" customHeight="1" x14ac:dyDescent="0.25">
      <c r="A15" s="121" t="s">
        <v>28</v>
      </c>
      <c r="B15" s="35" t="s">
        <v>243</v>
      </c>
      <c r="C15" s="35" t="s">
        <v>244</v>
      </c>
      <c r="D15" s="35" t="s">
        <v>10</v>
      </c>
      <c r="E15" s="27" t="s">
        <v>196</v>
      </c>
      <c r="F15" s="29" t="s">
        <v>295</v>
      </c>
      <c r="G15" s="16" t="s">
        <v>249</v>
      </c>
      <c r="H15" s="8" t="s">
        <v>292</v>
      </c>
      <c r="I15" s="58">
        <v>12</v>
      </c>
      <c r="J15" s="58">
        <v>12</v>
      </c>
      <c r="K15" s="58">
        <v>12</v>
      </c>
      <c r="L15" s="57" t="s">
        <v>30</v>
      </c>
      <c r="M15" s="58">
        <v>12</v>
      </c>
      <c r="N15" s="57" t="s">
        <v>31</v>
      </c>
      <c r="O15" s="58">
        <v>12</v>
      </c>
      <c r="P15" s="78" t="s">
        <v>151</v>
      </c>
      <c r="Q15" s="80">
        <v>12</v>
      </c>
      <c r="R15" s="79" t="s">
        <v>138</v>
      </c>
      <c r="S15" s="80">
        <v>12</v>
      </c>
      <c r="T15" s="80">
        <v>12</v>
      </c>
      <c r="U15" s="119" t="s">
        <v>369</v>
      </c>
      <c r="V15" s="119"/>
      <c r="W15" s="119" t="s">
        <v>369</v>
      </c>
      <c r="X15" s="120"/>
      <c r="Y15" s="119" t="s">
        <v>369</v>
      </c>
      <c r="Z15" s="82"/>
      <c r="AA15" s="35" t="s">
        <v>699</v>
      </c>
      <c r="AB15" s="82"/>
      <c r="AC15" s="31">
        <f t="shared" si="0"/>
        <v>0</v>
      </c>
      <c r="AD15" s="31">
        <f t="shared" si="1"/>
        <v>0</v>
      </c>
      <c r="AE15" s="31">
        <f t="shared" si="2"/>
        <v>0</v>
      </c>
      <c r="AF15" s="31">
        <f t="shared" si="3"/>
        <v>0</v>
      </c>
      <c r="AG15" s="31">
        <f t="shared" si="4"/>
        <v>0</v>
      </c>
      <c r="AH15" s="113" t="e">
        <f t="shared" si="5"/>
        <v>#VALUE!</v>
      </c>
      <c r="AI15" s="113" t="e">
        <f t="shared" si="6"/>
        <v>#VALUE!</v>
      </c>
      <c r="AJ15" s="113" t="e">
        <f t="shared" si="7"/>
        <v>#VALUE!</v>
      </c>
      <c r="AK15" s="8"/>
    </row>
    <row r="16" spans="1:37" ht="15" customHeight="1" x14ac:dyDescent="0.25">
      <c r="A16" s="113" t="s">
        <v>33</v>
      </c>
      <c r="B16" s="35" t="s">
        <v>243</v>
      </c>
      <c r="C16" s="35" t="s">
        <v>244</v>
      </c>
      <c r="D16" s="35" t="s">
        <v>10</v>
      </c>
      <c r="E16" s="27" t="s">
        <v>196</v>
      </c>
      <c r="F16" s="29" t="s">
        <v>295</v>
      </c>
      <c r="G16" s="20" t="s">
        <v>250</v>
      </c>
      <c r="H16" s="20" t="s">
        <v>250</v>
      </c>
      <c r="I16" s="35">
        <v>18.25</v>
      </c>
      <c r="J16" s="35">
        <v>18.25</v>
      </c>
      <c r="K16" s="75">
        <v>19.25</v>
      </c>
      <c r="L16" s="57" t="s">
        <v>35</v>
      </c>
      <c r="M16" s="75">
        <v>19.25</v>
      </c>
      <c r="N16" s="57" t="s">
        <v>36</v>
      </c>
      <c r="O16" s="58">
        <v>35</v>
      </c>
      <c r="P16" s="78" t="s">
        <v>37</v>
      </c>
      <c r="Q16" s="80">
        <v>35</v>
      </c>
      <c r="R16" s="79" t="s">
        <v>139</v>
      </c>
      <c r="S16" s="80">
        <v>35</v>
      </c>
      <c r="T16" s="80">
        <v>35</v>
      </c>
      <c r="U16" s="59">
        <v>35</v>
      </c>
      <c r="V16" s="59" t="s">
        <v>139</v>
      </c>
      <c r="W16" s="115">
        <v>20</v>
      </c>
      <c r="X16" s="82" t="s">
        <v>345</v>
      </c>
      <c r="Y16" s="120" t="s">
        <v>369</v>
      </c>
      <c r="Z16" s="82" t="s">
        <v>373</v>
      </c>
      <c r="AA16" s="35" t="s">
        <v>699</v>
      </c>
      <c r="AB16" s="82"/>
      <c r="AC16" s="31">
        <f t="shared" si="0"/>
        <v>1</v>
      </c>
      <c r="AD16" s="31">
        <f t="shared" si="1"/>
        <v>0</v>
      </c>
      <c r="AE16" s="31">
        <f t="shared" si="2"/>
        <v>15.75</v>
      </c>
      <c r="AF16" s="31">
        <f t="shared" si="3"/>
        <v>0</v>
      </c>
      <c r="AG16" s="31">
        <f t="shared" si="4"/>
        <v>0</v>
      </c>
      <c r="AH16" s="31">
        <f t="shared" si="5"/>
        <v>0</v>
      </c>
      <c r="AI16" s="23">
        <f t="shared" si="6"/>
        <v>-15</v>
      </c>
      <c r="AJ16" s="113" t="e">
        <f t="shared" si="7"/>
        <v>#VALUE!</v>
      </c>
      <c r="AK16" s="8"/>
    </row>
    <row r="17" spans="1:37" ht="15" customHeight="1" x14ac:dyDescent="0.25">
      <c r="A17" s="35" t="s">
        <v>70</v>
      </c>
      <c r="B17" s="35" t="s">
        <v>243</v>
      </c>
      <c r="C17" s="35" t="s">
        <v>244</v>
      </c>
      <c r="D17" s="35" t="s">
        <v>71</v>
      </c>
      <c r="E17" s="27" t="s">
        <v>196</v>
      </c>
      <c r="F17" s="29" t="s">
        <v>295</v>
      </c>
      <c r="G17" s="20" t="s">
        <v>250</v>
      </c>
      <c r="H17" s="20" t="s">
        <v>250</v>
      </c>
      <c r="I17" s="35">
        <v>17</v>
      </c>
      <c r="J17" s="44" t="s">
        <v>586</v>
      </c>
      <c r="K17" s="76">
        <v>17.75</v>
      </c>
      <c r="L17" s="57" t="s">
        <v>74</v>
      </c>
      <c r="M17" s="75">
        <v>20</v>
      </c>
      <c r="N17" s="57" t="s">
        <v>75</v>
      </c>
      <c r="O17" s="58">
        <v>35</v>
      </c>
      <c r="P17" s="78" t="s">
        <v>76</v>
      </c>
      <c r="Q17" s="81">
        <v>35</v>
      </c>
      <c r="R17" s="57" t="s">
        <v>155</v>
      </c>
      <c r="S17" s="81">
        <v>35</v>
      </c>
      <c r="T17" s="81" t="s">
        <v>591</v>
      </c>
      <c r="U17" s="59">
        <v>35</v>
      </c>
      <c r="V17" s="59" t="s">
        <v>139</v>
      </c>
      <c r="W17" s="82">
        <v>37</v>
      </c>
      <c r="X17" s="82" t="s">
        <v>352</v>
      </c>
      <c r="Y17" s="44">
        <v>38</v>
      </c>
      <c r="Z17" s="44" t="s">
        <v>378</v>
      </c>
      <c r="AA17" s="44">
        <v>38.25</v>
      </c>
      <c r="AB17" s="44"/>
      <c r="AC17" s="31">
        <f t="shared" ref="AC17:AC28" si="8">K17-I17</f>
        <v>0.75</v>
      </c>
      <c r="AD17" s="31">
        <f t="shared" ref="AD17:AD28" si="9">M17-K17</f>
        <v>2.25</v>
      </c>
      <c r="AE17" s="31">
        <f t="shared" ref="AE17:AE28" si="10">O17-M17</f>
        <v>15</v>
      </c>
      <c r="AF17" s="31">
        <f t="shared" ref="AF17:AF28" si="11">Q17-O17</f>
        <v>0</v>
      </c>
      <c r="AG17" s="31">
        <f t="shared" ref="AG17:AG28" si="12">S17-Q17</f>
        <v>0</v>
      </c>
      <c r="AH17" s="31">
        <f t="shared" ref="AH17:AH28" si="13">U17-S17</f>
        <v>0</v>
      </c>
      <c r="AI17" s="31">
        <f t="shared" ref="AI17:AI28" si="14">W17-U17</f>
        <v>2</v>
      </c>
      <c r="AJ17" s="31">
        <f t="shared" ref="AJ17:AJ28" si="15">Y17-W17</f>
        <v>1</v>
      </c>
    </row>
    <row r="18" spans="1:37" ht="15" customHeight="1" x14ac:dyDescent="0.25">
      <c r="A18" s="35" t="s">
        <v>77</v>
      </c>
      <c r="B18" s="35" t="s">
        <v>243</v>
      </c>
      <c r="C18" s="35" t="s">
        <v>244</v>
      </c>
      <c r="D18" s="35" t="s">
        <v>71</v>
      </c>
      <c r="E18" s="27" t="s">
        <v>196</v>
      </c>
      <c r="F18" s="29" t="s">
        <v>295</v>
      </c>
      <c r="G18" s="20" t="s">
        <v>250</v>
      </c>
      <c r="H18" s="20" t="s">
        <v>250</v>
      </c>
      <c r="I18" s="35">
        <v>19.5</v>
      </c>
      <c r="J18" s="35">
        <v>19.5</v>
      </c>
      <c r="K18" s="75">
        <v>20</v>
      </c>
      <c r="L18" s="57" t="s">
        <v>79</v>
      </c>
      <c r="M18" s="75">
        <v>20</v>
      </c>
      <c r="N18" s="57" t="s">
        <v>80</v>
      </c>
      <c r="O18" s="75">
        <v>20</v>
      </c>
      <c r="P18" s="78" t="s">
        <v>325</v>
      </c>
      <c r="Q18" s="81">
        <v>20</v>
      </c>
      <c r="R18" s="57" t="s">
        <v>156</v>
      </c>
      <c r="S18" s="81">
        <v>20</v>
      </c>
      <c r="T18" s="81" t="s">
        <v>592</v>
      </c>
      <c r="U18" s="116">
        <v>20</v>
      </c>
      <c r="V18" s="62" t="s">
        <v>333</v>
      </c>
      <c r="W18" s="114">
        <v>8</v>
      </c>
      <c r="X18" s="114" t="s">
        <v>353</v>
      </c>
      <c r="Y18" s="48">
        <v>8</v>
      </c>
      <c r="Z18" s="44" t="s">
        <v>379</v>
      </c>
      <c r="AA18" s="44">
        <v>4</v>
      </c>
      <c r="AB18" s="44" t="s">
        <v>698</v>
      </c>
      <c r="AC18" s="31">
        <f t="shared" si="8"/>
        <v>0.5</v>
      </c>
      <c r="AD18" s="31">
        <f t="shared" si="9"/>
        <v>0</v>
      </c>
      <c r="AE18" s="31">
        <f t="shared" si="10"/>
        <v>0</v>
      </c>
      <c r="AF18" s="31">
        <f t="shared" si="11"/>
        <v>0</v>
      </c>
      <c r="AG18" s="31">
        <f t="shared" si="12"/>
        <v>0</v>
      </c>
      <c r="AH18" s="24">
        <f t="shared" si="13"/>
        <v>0</v>
      </c>
      <c r="AI18" s="23">
        <f t="shared" si="14"/>
        <v>-12</v>
      </c>
      <c r="AJ18" s="31">
        <f t="shared" si="15"/>
        <v>0</v>
      </c>
    </row>
    <row r="19" spans="1:37" ht="15" customHeight="1" x14ac:dyDescent="0.25">
      <c r="A19" s="35" t="s">
        <v>81</v>
      </c>
      <c r="B19" s="35" t="s">
        <v>243</v>
      </c>
      <c r="C19" s="35" t="s">
        <v>244</v>
      </c>
      <c r="D19" s="35" t="s">
        <v>82</v>
      </c>
      <c r="E19" s="27" t="s">
        <v>196</v>
      </c>
      <c r="F19" s="29" t="s">
        <v>295</v>
      </c>
      <c r="G19" s="19" t="s">
        <v>249</v>
      </c>
      <c r="H19" s="9" t="s">
        <v>294</v>
      </c>
      <c r="I19" s="24">
        <v>3</v>
      </c>
      <c r="J19" s="23">
        <v>24</v>
      </c>
      <c r="K19" s="122">
        <v>3</v>
      </c>
      <c r="L19" s="56" t="s">
        <v>83</v>
      </c>
      <c r="M19" s="75">
        <v>6</v>
      </c>
      <c r="N19" s="57" t="s">
        <v>84</v>
      </c>
      <c r="O19" s="58">
        <v>13</v>
      </c>
      <c r="P19" s="78" t="s">
        <v>85</v>
      </c>
      <c r="Q19" s="80">
        <v>13</v>
      </c>
      <c r="R19" s="57" t="s">
        <v>328</v>
      </c>
      <c r="S19" s="80">
        <v>13</v>
      </c>
      <c r="T19" s="80" t="s">
        <v>593</v>
      </c>
      <c r="U19" s="62">
        <v>13</v>
      </c>
      <c r="V19" s="62" t="s">
        <v>334</v>
      </c>
      <c r="W19" s="82">
        <v>21</v>
      </c>
      <c r="X19" s="82" t="s">
        <v>354</v>
      </c>
      <c r="Y19" s="44">
        <v>26</v>
      </c>
      <c r="Z19" s="44" t="s">
        <v>380</v>
      </c>
      <c r="AA19" s="44">
        <v>27.25</v>
      </c>
      <c r="AB19" s="44"/>
      <c r="AC19" s="23">
        <f t="shared" si="8"/>
        <v>0</v>
      </c>
      <c r="AD19" s="31">
        <f t="shared" si="9"/>
        <v>3</v>
      </c>
      <c r="AE19" s="31">
        <f t="shared" si="10"/>
        <v>7</v>
      </c>
      <c r="AF19" s="31">
        <f t="shared" si="11"/>
        <v>0</v>
      </c>
      <c r="AG19" s="31">
        <f t="shared" si="12"/>
        <v>0</v>
      </c>
      <c r="AH19" s="31">
        <f t="shared" si="13"/>
        <v>0</v>
      </c>
      <c r="AI19" s="31">
        <f t="shared" si="14"/>
        <v>8</v>
      </c>
      <c r="AJ19" s="31">
        <f t="shared" si="15"/>
        <v>5</v>
      </c>
      <c r="AK19" s="20"/>
    </row>
    <row r="20" spans="1:37" ht="15" customHeight="1" x14ac:dyDescent="0.25">
      <c r="A20" s="35" t="s">
        <v>86</v>
      </c>
      <c r="B20" s="35" t="s">
        <v>243</v>
      </c>
      <c r="C20" s="35" t="s">
        <v>244</v>
      </c>
      <c r="D20" s="35" t="s">
        <v>82</v>
      </c>
      <c r="E20" s="27" t="s">
        <v>196</v>
      </c>
      <c r="F20" s="29" t="s">
        <v>295</v>
      </c>
      <c r="G20" s="20" t="s">
        <v>250</v>
      </c>
      <c r="H20" s="8" t="s">
        <v>292</v>
      </c>
      <c r="I20" s="35">
        <v>30</v>
      </c>
      <c r="J20" s="35">
        <v>30</v>
      </c>
      <c r="K20" s="35">
        <v>31</v>
      </c>
      <c r="L20" s="57"/>
      <c r="M20" s="75">
        <v>32</v>
      </c>
      <c r="N20" s="57" t="s">
        <v>88</v>
      </c>
      <c r="O20" s="58">
        <v>38</v>
      </c>
      <c r="P20" s="78" t="s">
        <v>89</v>
      </c>
      <c r="Q20" s="80">
        <v>38</v>
      </c>
      <c r="R20" s="79" t="s">
        <v>140</v>
      </c>
      <c r="S20" s="80">
        <v>38</v>
      </c>
      <c r="T20" s="80">
        <v>38</v>
      </c>
      <c r="U20" s="59">
        <v>38</v>
      </c>
      <c r="V20" s="59" t="s">
        <v>140</v>
      </c>
      <c r="W20" s="82">
        <v>45.5</v>
      </c>
      <c r="X20" s="82" t="s">
        <v>355</v>
      </c>
      <c r="Y20" s="44">
        <v>49</v>
      </c>
      <c r="Z20" s="44" t="s">
        <v>381</v>
      </c>
      <c r="AA20" s="44">
        <v>49</v>
      </c>
      <c r="AB20" s="44"/>
      <c r="AC20" s="31">
        <f t="shared" si="8"/>
        <v>1</v>
      </c>
      <c r="AD20" s="31">
        <f t="shared" si="9"/>
        <v>1</v>
      </c>
      <c r="AE20" s="31">
        <f t="shared" si="10"/>
        <v>6</v>
      </c>
      <c r="AF20" s="31">
        <f t="shared" si="11"/>
        <v>0</v>
      </c>
      <c r="AG20" s="31">
        <f t="shared" si="12"/>
        <v>0</v>
      </c>
      <c r="AH20" s="31">
        <f t="shared" si="13"/>
        <v>0</v>
      </c>
      <c r="AI20" s="31">
        <f t="shared" si="14"/>
        <v>7.5</v>
      </c>
      <c r="AJ20" s="31">
        <f t="shared" si="15"/>
        <v>3.5</v>
      </c>
    </row>
    <row r="21" spans="1:37" ht="15" customHeight="1" x14ac:dyDescent="0.25">
      <c r="A21" s="35" t="s">
        <v>90</v>
      </c>
      <c r="B21" s="35" t="s">
        <v>243</v>
      </c>
      <c r="C21" s="35" t="s">
        <v>244</v>
      </c>
      <c r="D21" s="35" t="s">
        <v>91</v>
      </c>
      <c r="E21" s="27" t="s">
        <v>196</v>
      </c>
      <c r="F21" s="29" t="s">
        <v>295</v>
      </c>
      <c r="G21" s="20" t="s">
        <v>250</v>
      </c>
      <c r="H21" s="8" t="s">
        <v>292</v>
      </c>
      <c r="I21" s="35">
        <v>33</v>
      </c>
      <c r="J21" s="44" t="s">
        <v>587</v>
      </c>
      <c r="K21" s="75">
        <v>36</v>
      </c>
      <c r="L21" s="57" t="s">
        <v>93</v>
      </c>
      <c r="M21" s="75">
        <v>36</v>
      </c>
      <c r="N21" s="57" t="s">
        <v>94</v>
      </c>
      <c r="O21" s="58">
        <v>37</v>
      </c>
      <c r="P21" s="78" t="s">
        <v>95</v>
      </c>
      <c r="Q21" s="80">
        <v>37</v>
      </c>
      <c r="R21" s="79" t="s">
        <v>143</v>
      </c>
      <c r="S21" s="80">
        <v>37</v>
      </c>
      <c r="T21" s="80" t="s">
        <v>594</v>
      </c>
      <c r="U21" s="59">
        <v>37</v>
      </c>
      <c r="V21" s="59" t="s">
        <v>137</v>
      </c>
      <c r="W21" s="82">
        <v>40</v>
      </c>
      <c r="X21" s="82" t="s">
        <v>356</v>
      </c>
      <c r="Y21" s="44">
        <v>40</v>
      </c>
      <c r="Z21" s="44" t="s">
        <v>382</v>
      </c>
      <c r="AA21" s="44">
        <v>40.25</v>
      </c>
      <c r="AB21" s="44"/>
      <c r="AC21" s="31">
        <f t="shared" si="8"/>
        <v>3</v>
      </c>
      <c r="AD21" s="31">
        <f t="shared" si="9"/>
        <v>0</v>
      </c>
      <c r="AE21" s="31">
        <f t="shared" si="10"/>
        <v>1</v>
      </c>
      <c r="AF21" s="31">
        <f t="shared" si="11"/>
        <v>0</v>
      </c>
      <c r="AG21" s="31">
        <f t="shared" si="12"/>
        <v>0</v>
      </c>
      <c r="AH21" s="31">
        <f t="shared" si="13"/>
        <v>0</v>
      </c>
      <c r="AI21" s="31">
        <f t="shared" si="14"/>
        <v>3</v>
      </c>
      <c r="AJ21" s="31">
        <f t="shared" si="15"/>
        <v>0</v>
      </c>
      <c r="AK21" s="8"/>
    </row>
    <row r="22" spans="1:37" ht="15" customHeight="1" x14ac:dyDescent="0.25">
      <c r="A22" s="35" t="s">
        <v>96</v>
      </c>
      <c r="B22" s="35" t="s">
        <v>243</v>
      </c>
      <c r="C22" s="35" t="s">
        <v>244</v>
      </c>
      <c r="D22" s="35" t="s">
        <v>97</v>
      </c>
      <c r="E22" s="27" t="s">
        <v>196</v>
      </c>
      <c r="F22" s="29" t="s">
        <v>295</v>
      </c>
      <c r="G22" s="20" t="s">
        <v>250</v>
      </c>
      <c r="H22" s="20" t="s">
        <v>250</v>
      </c>
      <c r="I22" s="35">
        <v>16.5</v>
      </c>
      <c r="J22" s="35">
        <v>16.5</v>
      </c>
      <c r="K22" s="35">
        <v>19</v>
      </c>
      <c r="L22" s="57" t="s">
        <v>99</v>
      </c>
      <c r="M22" s="75">
        <v>20</v>
      </c>
      <c r="N22" s="57" t="s">
        <v>56</v>
      </c>
      <c r="O22" s="58">
        <v>31</v>
      </c>
      <c r="P22" s="78" t="s">
        <v>326</v>
      </c>
      <c r="Q22" s="81">
        <v>32</v>
      </c>
      <c r="R22" s="57" t="s">
        <v>157</v>
      </c>
      <c r="S22" s="81">
        <v>32</v>
      </c>
      <c r="T22" s="81" t="s">
        <v>595</v>
      </c>
      <c r="U22" s="59">
        <v>32</v>
      </c>
      <c r="V22" s="59" t="s">
        <v>335</v>
      </c>
      <c r="W22" s="82">
        <v>40</v>
      </c>
      <c r="X22" s="82" t="s">
        <v>357</v>
      </c>
      <c r="Y22" s="48">
        <v>0</v>
      </c>
      <c r="Z22" s="44" t="s">
        <v>391</v>
      </c>
      <c r="AA22" s="44">
        <v>68</v>
      </c>
      <c r="AB22" s="44"/>
      <c r="AC22" s="31">
        <f t="shared" si="8"/>
        <v>2.5</v>
      </c>
      <c r="AD22" s="31">
        <f t="shared" si="9"/>
        <v>1</v>
      </c>
      <c r="AE22" s="31">
        <f t="shared" si="10"/>
        <v>11</v>
      </c>
      <c r="AF22" s="31">
        <f t="shared" si="11"/>
        <v>1</v>
      </c>
      <c r="AG22" s="31">
        <f t="shared" si="12"/>
        <v>0</v>
      </c>
      <c r="AH22" s="31">
        <f t="shared" si="13"/>
        <v>0</v>
      </c>
      <c r="AI22" s="31">
        <f t="shared" si="14"/>
        <v>8</v>
      </c>
      <c r="AJ22" s="23">
        <f t="shared" si="15"/>
        <v>-40</v>
      </c>
      <c r="AK22" s="8"/>
    </row>
    <row r="23" spans="1:37" ht="15" customHeight="1" x14ac:dyDescent="0.25">
      <c r="A23" s="35" t="s">
        <v>100</v>
      </c>
      <c r="B23" s="35" t="s">
        <v>243</v>
      </c>
      <c r="C23" s="35" t="s">
        <v>244</v>
      </c>
      <c r="D23" s="35" t="s">
        <v>97</v>
      </c>
      <c r="E23" s="27" t="s">
        <v>196</v>
      </c>
      <c r="F23" s="29" t="s">
        <v>295</v>
      </c>
      <c r="G23" s="20" t="s">
        <v>250</v>
      </c>
      <c r="H23" s="20" t="s">
        <v>250</v>
      </c>
      <c r="I23" s="35">
        <v>25.5</v>
      </c>
      <c r="J23" s="35">
        <v>25.5</v>
      </c>
      <c r="K23" s="75">
        <v>26</v>
      </c>
      <c r="L23" s="57" t="s">
        <v>102</v>
      </c>
      <c r="M23" s="75">
        <v>27</v>
      </c>
      <c r="N23" s="57" t="s">
        <v>103</v>
      </c>
      <c r="O23" s="77">
        <v>29</v>
      </c>
      <c r="P23" s="78" t="s">
        <v>104</v>
      </c>
      <c r="Q23" s="80">
        <v>34</v>
      </c>
      <c r="R23" s="79" t="s">
        <v>144</v>
      </c>
      <c r="S23" s="80">
        <v>34</v>
      </c>
      <c r="T23" s="80" t="s">
        <v>596</v>
      </c>
      <c r="U23" s="59">
        <v>34</v>
      </c>
      <c r="V23" s="59" t="s">
        <v>144</v>
      </c>
      <c r="W23" s="74">
        <v>34</v>
      </c>
      <c r="X23" s="82" t="s">
        <v>604</v>
      </c>
      <c r="Y23" s="44">
        <v>34</v>
      </c>
      <c r="Z23" s="44" t="s">
        <v>383</v>
      </c>
      <c r="AA23" s="44">
        <v>33.5</v>
      </c>
      <c r="AB23" s="44"/>
      <c r="AC23" s="31">
        <f t="shared" si="8"/>
        <v>0.5</v>
      </c>
      <c r="AD23" s="31">
        <f t="shared" si="9"/>
        <v>1</v>
      </c>
      <c r="AE23" s="31">
        <f t="shared" si="10"/>
        <v>2</v>
      </c>
      <c r="AF23" s="31">
        <f t="shared" si="11"/>
        <v>5</v>
      </c>
      <c r="AG23" s="31">
        <f t="shared" si="12"/>
        <v>0</v>
      </c>
      <c r="AH23" s="31">
        <f t="shared" si="13"/>
        <v>0</v>
      </c>
      <c r="AI23" s="31">
        <f t="shared" si="14"/>
        <v>0</v>
      </c>
      <c r="AJ23" s="31">
        <f t="shared" si="15"/>
        <v>0</v>
      </c>
      <c r="AK23" s="8" t="s">
        <v>291</v>
      </c>
    </row>
    <row r="24" spans="1:37" ht="15.75" customHeight="1" x14ac:dyDescent="0.25">
      <c r="A24" s="45" t="s">
        <v>134</v>
      </c>
      <c r="B24" s="35" t="s">
        <v>243</v>
      </c>
      <c r="C24" s="35" t="s">
        <v>244</v>
      </c>
      <c r="D24" s="45" t="s">
        <v>97</v>
      </c>
      <c r="E24" s="27" t="s">
        <v>196</v>
      </c>
      <c r="F24" s="29" t="s">
        <v>295</v>
      </c>
      <c r="G24" s="20" t="s">
        <v>250</v>
      </c>
      <c r="H24" s="20" t="s">
        <v>250</v>
      </c>
      <c r="I24" s="58">
        <v>40</v>
      </c>
      <c r="J24" s="58">
        <v>40</v>
      </c>
      <c r="K24" s="58">
        <v>42</v>
      </c>
      <c r="L24" s="35"/>
      <c r="M24" s="58">
        <v>43</v>
      </c>
      <c r="N24" s="35"/>
      <c r="O24" s="58">
        <v>48</v>
      </c>
      <c r="P24" s="60" t="s">
        <v>135</v>
      </c>
      <c r="Q24" s="25">
        <v>18</v>
      </c>
      <c r="R24" s="56" t="s">
        <v>150</v>
      </c>
      <c r="S24" s="81">
        <v>18</v>
      </c>
      <c r="T24" s="81" t="s">
        <v>597</v>
      </c>
      <c r="U24" s="59">
        <v>18.75</v>
      </c>
      <c r="V24" s="59" t="s">
        <v>341</v>
      </c>
      <c r="W24" s="82">
        <v>18.75</v>
      </c>
      <c r="X24" s="82" t="s">
        <v>362</v>
      </c>
      <c r="Y24" s="44">
        <v>29</v>
      </c>
      <c r="Z24" s="44" t="s">
        <v>388</v>
      </c>
      <c r="AA24" s="44">
        <v>29</v>
      </c>
      <c r="AB24" s="44"/>
      <c r="AC24" s="31">
        <f t="shared" si="8"/>
        <v>2</v>
      </c>
      <c r="AD24" s="31">
        <f t="shared" si="9"/>
        <v>1</v>
      </c>
      <c r="AE24" s="31">
        <f t="shared" si="10"/>
        <v>5</v>
      </c>
      <c r="AF24" s="23">
        <f t="shared" si="11"/>
        <v>-30</v>
      </c>
      <c r="AG24" s="31">
        <f t="shared" si="12"/>
        <v>0</v>
      </c>
      <c r="AH24" s="31">
        <f t="shared" si="13"/>
        <v>0.75</v>
      </c>
      <c r="AI24" s="31">
        <f t="shared" si="14"/>
        <v>0</v>
      </c>
      <c r="AJ24" s="31">
        <f t="shared" si="15"/>
        <v>10.25</v>
      </c>
      <c r="AK24" s="21"/>
    </row>
    <row r="25" spans="1:37" ht="15.75" customHeight="1" x14ac:dyDescent="0.25">
      <c r="A25" s="113" t="s">
        <v>105</v>
      </c>
      <c r="B25" s="35" t="s">
        <v>243</v>
      </c>
      <c r="C25" s="35" t="s">
        <v>244</v>
      </c>
      <c r="D25" s="35" t="s">
        <v>106</v>
      </c>
      <c r="E25" s="27" t="s">
        <v>196</v>
      </c>
      <c r="F25" s="29" t="s">
        <v>295</v>
      </c>
      <c r="G25" s="19" t="s">
        <v>249</v>
      </c>
      <c r="H25" s="8" t="s">
        <v>292</v>
      </c>
      <c r="I25" s="35">
        <v>18.5</v>
      </c>
      <c r="J25" s="35">
        <v>18.5</v>
      </c>
      <c r="K25" s="75">
        <v>19.5</v>
      </c>
      <c r="L25" s="57" t="s">
        <v>107</v>
      </c>
      <c r="M25" s="75">
        <v>22</v>
      </c>
      <c r="N25" s="57" t="s">
        <v>108</v>
      </c>
      <c r="O25" s="58">
        <v>33</v>
      </c>
      <c r="P25" s="78" t="s">
        <v>109</v>
      </c>
      <c r="Q25" s="80">
        <v>34</v>
      </c>
      <c r="R25" s="79" t="s">
        <v>145</v>
      </c>
      <c r="S25" s="80">
        <v>34</v>
      </c>
      <c r="T25" s="80" t="s">
        <v>598</v>
      </c>
      <c r="U25" s="118" t="s">
        <v>369</v>
      </c>
      <c r="V25" s="118" t="s">
        <v>336</v>
      </c>
      <c r="W25" s="117" t="s">
        <v>369</v>
      </c>
      <c r="X25" s="118"/>
      <c r="Y25" s="117" t="s">
        <v>369</v>
      </c>
      <c r="Z25" s="35"/>
      <c r="AA25" s="35" t="s">
        <v>699</v>
      </c>
      <c r="AB25" s="35"/>
      <c r="AC25" s="31">
        <f t="shared" si="8"/>
        <v>1</v>
      </c>
      <c r="AD25" s="31">
        <f t="shared" si="9"/>
        <v>2.5</v>
      </c>
      <c r="AE25" s="31">
        <f t="shared" si="10"/>
        <v>11</v>
      </c>
      <c r="AF25" s="31">
        <f t="shared" si="11"/>
        <v>1</v>
      </c>
      <c r="AG25" s="31">
        <f t="shared" si="12"/>
        <v>0</v>
      </c>
      <c r="AH25" s="113" t="e">
        <f t="shared" si="13"/>
        <v>#VALUE!</v>
      </c>
      <c r="AI25" s="113" t="e">
        <f t="shared" si="14"/>
        <v>#VALUE!</v>
      </c>
      <c r="AJ25" s="113" t="e">
        <f t="shared" si="15"/>
        <v>#VALUE!</v>
      </c>
      <c r="AK25" s="9"/>
    </row>
    <row r="26" spans="1:37" ht="15.75" customHeight="1" x14ac:dyDescent="0.25">
      <c r="A26" s="35" t="s">
        <v>110</v>
      </c>
      <c r="B26" s="35" t="s">
        <v>243</v>
      </c>
      <c r="C26" s="35" t="s">
        <v>244</v>
      </c>
      <c r="D26" s="35" t="s">
        <v>106</v>
      </c>
      <c r="E26" s="27" t="s">
        <v>196</v>
      </c>
      <c r="F26" s="29" t="s">
        <v>295</v>
      </c>
      <c r="G26" s="20" t="s">
        <v>250</v>
      </c>
      <c r="H26" s="20" t="s">
        <v>250</v>
      </c>
      <c r="I26" s="35">
        <v>19</v>
      </c>
      <c r="J26" s="35">
        <v>19</v>
      </c>
      <c r="K26" s="75">
        <v>19</v>
      </c>
      <c r="L26" s="57" t="s">
        <v>111</v>
      </c>
      <c r="M26" s="75">
        <v>19</v>
      </c>
      <c r="N26" s="57" t="s">
        <v>112</v>
      </c>
      <c r="O26" s="58">
        <v>25</v>
      </c>
      <c r="P26" s="78" t="s">
        <v>327</v>
      </c>
      <c r="Q26" s="81">
        <v>25</v>
      </c>
      <c r="R26" s="57" t="s">
        <v>158</v>
      </c>
      <c r="S26" s="81">
        <v>25</v>
      </c>
      <c r="T26" s="81" t="s">
        <v>599</v>
      </c>
      <c r="U26" s="59">
        <v>26.25</v>
      </c>
      <c r="V26" s="59" t="s">
        <v>337</v>
      </c>
      <c r="W26" s="82">
        <v>30</v>
      </c>
      <c r="X26" s="82" t="s">
        <v>358</v>
      </c>
      <c r="Y26" s="44">
        <v>30</v>
      </c>
      <c r="Z26" s="44" t="s">
        <v>384</v>
      </c>
      <c r="AA26" s="44">
        <v>30</v>
      </c>
      <c r="AB26" s="44"/>
      <c r="AC26" s="31">
        <f t="shared" si="8"/>
        <v>0</v>
      </c>
      <c r="AD26" s="31">
        <f t="shared" si="9"/>
        <v>0</v>
      </c>
      <c r="AE26" s="31">
        <f t="shared" si="10"/>
        <v>6</v>
      </c>
      <c r="AF26" s="31">
        <f t="shared" si="11"/>
        <v>0</v>
      </c>
      <c r="AG26" s="31">
        <f t="shared" si="12"/>
        <v>0</v>
      </c>
      <c r="AH26" s="31">
        <f t="shared" si="13"/>
        <v>1.25</v>
      </c>
      <c r="AI26" s="31">
        <f t="shared" si="14"/>
        <v>3.75</v>
      </c>
      <c r="AJ26" s="31">
        <f t="shared" si="15"/>
        <v>0</v>
      </c>
      <c r="AK26" s="8" t="s">
        <v>291</v>
      </c>
    </row>
    <row r="27" spans="1:37" ht="15.75" customHeight="1" x14ac:dyDescent="0.25">
      <c r="A27" s="113" t="s">
        <v>113</v>
      </c>
      <c r="B27" s="35" t="s">
        <v>243</v>
      </c>
      <c r="C27" s="35" t="s">
        <v>244</v>
      </c>
      <c r="D27" s="35" t="s">
        <v>106</v>
      </c>
      <c r="E27" s="27" t="s">
        <v>196</v>
      </c>
      <c r="F27" s="29" t="s">
        <v>295</v>
      </c>
      <c r="G27" s="19" t="s">
        <v>249</v>
      </c>
      <c r="H27" s="9" t="s">
        <v>294</v>
      </c>
      <c r="I27" s="35">
        <v>18</v>
      </c>
      <c r="J27" s="35">
        <v>18</v>
      </c>
      <c r="K27" s="75">
        <v>20</v>
      </c>
      <c r="L27" s="57" t="s">
        <v>115</v>
      </c>
      <c r="M27" s="75">
        <v>22</v>
      </c>
      <c r="N27" s="57" t="s">
        <v>116</v>
      </c>
      <c r="O27" s="58">
        <v>40</v>
      </c>
      <c r="P27" s="78" t="s">
        <v>117</v>
      </c>
      <c r="Q27" s="118" t="s">
        <v>369</v>
      </c>
      <c r="R27" s="130" t="s">
        <v>146</v>
      </c>
      <c r="S27" s="118" t="s">
        <v>369</v>
      </c>
      <c r="T27" s="118" t="s">
        <v>369</v>
      </c>
      <c r="U27" s="118" t="s">
        <v>369</v>
      </c>
      <c r="V27" s="120" t="s">
        <v>146</v>
      </c>
      <c r="W27" s="117" t="s">
        <v>369</v>
      </c>
      <c r="X27" s="120"/>
      <c r="Y27" s="117" t="s">
        <v>369</v>
      </c>
      <c r="Z27" s="82"/>
      <c r="AA27" s="82" t="s">
        <v>699</v>
      </c>
      <c r="AB27" s="82"/>
      <c r="AC27" s="31">
        <f t="shared" si="8"/>
        <v>2</v>
      </c>
      <c r="AD27" s="31">
        <f t="shared" si="9"/>
        <v>2</v>
      </c>
      <c r="AE27" s="31">
        <f t="shared" si="10"/>
        <v>18</v>
      </c>
      <c r="AF27" s="113" t="e">
        <f t="shared" si="11"/>
        <v>#VALUE!</v>
      </c>
      <c r="AG27" s="113" t="e">
        <f t="shared" si="12"/>
        <v>#VALUE!</v>
      </c>
      <c r="AH27" s="113" t="e">
        <f t="shared" si="13"/>
        <v>#VALUE!</v>
      </c>
      <c r="AI27" s="113" t="e">
        <f t="shared" si="14"/>
        <v>#VALUE!</v>
      </c>
      <c r="AJ27" s="113" t="e">
        <f t="shared" si="15"/>
        <v>#VALUE!</v>
      </c>
      <c r="AK27" s="22"/>
    </row>
    <row r="28" spans="1:37" ht="15" customHeight="1" x14ac:dyDescent="0.25">
      <c r="A28" s="35" t="s">
        <v>66</v>
      </c>
      <c r="B28" s="35" t="s">
        <v>243</v>
      </c>
      <c r="C28" s="35" t="s">
        <v>244</v>
      </c>
      <c r="D28" s="35" t="s">
        <v>39</v>
      </c>
      <c r="E28" s="27" t="s">
        <v>196</v>
      </c>
      <c r="F28" s="29" t="s">
        <v>295</v>
      </c>
      <c r="G28" s="20" t="s">
        <v>250</v>
      </c>
      <c r="H28" s="20" t="s">
        <v>250</v>
      </c>
      <c r="I28" s="35">
        <v>26</v>
      </c>
      <c r="J28" s="35">
        <v>26</v>
      </c>
      <c r="K28" s="76">
        <v>26.25</v>
      </c>
      <c r="L28" s="57" t="s">
        <v>67</v>
      </c>
      <c r="M28" s="75">
        <v>34</v>
      </c>
      <c r="N28" s="57" t="s">
        <v>68</v>
      </c>
      <c r="O28" s="58">
        <v>52</v>
      </c>
      <c r="P28" s="78" t="s">
        <v>69</v>
      </c>
      <c r="Q28" s="81">
        <v>52</v>
      </c>
      <c r="R28" s="57" t="s">
        <v>154</v>
      </c>
      <c r="S28" s="81">
        <v>52</v>
      </c>
      <c r="T28" s="81" t="s">
        <v>590</v>
      </c>
      <c r="U28" s="59">
        <v>52</v>
      </c>
      <c r="V28" s="59" t="s">
        <v>332</v>
      </c>
      <c r="W28" s="82">
        <v>59</v>
      </c>
      <c r="X28" s="82" t="s">
        <v>603</v>
      </c>
      <c r="Y28" s="44">
        <v>76</v>
      </c>
      <c r="Z28" s="44" t="s">
        <v>390</v>
      </c>
      <c r="AA28" s="44">
        <v>73</v>
      </c>
      <c r="AB28" s="44"/>
      <c r="AC28" s="31">
        <f t="shared" si="8"/>
        <v>0.25</v>
      </c>
      <c r="AD28" s="31">
        <f t="shared" si="9"/>
        <v>7.75</v>
      </c>
      <c r="AE28" s="31">
        <f t="shared" si="10"/>
        <v>18</v>
      </c>
      <c r="AF28" s="31">
        <f t="shared" si="11"/>
        <v>0</v>
      </c>
      <c r="AG28" s="31">
        <f t="shared" si="12"/>
        <v>0</v>
      </c>
      <c r="AH28" s="31">
        <f t="shared" si="13"/>
        <v>0</v>
      </c>
      <c r="AI28" s="31">
        <f t="shared" si="14"/>
        <v>7</v>
      </c>
      <c r="AJ28" s="31">
        <f t="shared" si="15"/>
        <v>17</v>
      </c>
    </row>
    <row r="29" spans="1:37" ht="15" customHeight="1" x14ac:dyDescent="0.25">
      <c r="A29" s="35" t="s">
        <v>38</v>
      </c>
      <c r="B29" s="35" t="s">
        <v>243</v>
      </c>
      <c r="C29" s="35" t="s">
        <v>244</v>
      </c>
      <c r="D29" s="35" t="s">
        <v>39</v>
      </c>
      <c r="E29" s="30" t="s">
        <v>313</v>
      </c>
      <c r="F29" s="29" t="s">
        <v>295</v>
      </c>
      <c r="G29" s="20" t="s">
        <v>250</v>
      </c>
      <c r="H29" s="20" t="s">
        <v>250</v>
      </c>
      <c r="I29" s="35">
        <v>19</v>
      </c>
      <c r="J29" s="35">
        <v>19</v>
      </c>
      <c r="K29" s="75">
        <v>19</v>
      </c>
      <c r="L29" s="57" t="s">
        <v>40</v>
      </c>
      <c r="M29" s="75">
        <v>19</v>
      </c>
      <c r="N29" s="57" t="s">
        <v>41</v>
      </c>
      <c r="O29" s="58">
        <v>30</v>
      </c>
      <c r="P29" s="78" t="s">
        <v>323</v>
      </c>
      <c r="Q29" s="81">
        <v>30</v>
      </c>
      <c r="R29" s="57" t="s">
        <v>152</v>
      </c>
      <c r="S29" s="81">
        <v>30</v>
      </c>
      <c r="T29" s="81" t="s">
        <v>588</v>
      </c>
      <c r="U29" s="59">
        <v>31.5</v>
      </c>
      <c r="V29" s="59" t="s">
        <v>329</v>
      </c>
      <c r="W29" s="82">
        <v>33.5</v>
      </c>
      <c r="X29" s="82" t="s">
        <v>346</v>
      </c>
      <c r="Y29" s="44">
        <v>36</v>
      </c>
      <c r="Z29" s="44" t="s">
        <v>374</v>
      </c>
      <c r="AA29" s="44">
        <v>36</v>
      </c>
      <c r="AB29" s="44"/>
      <c r="AC29" s="31">
        <f t="shared" si="0"/>
        <v>0</v>
      </c>
      <c r="AD29" s="31">
        <f t="shared" si="1"/>
        <v>0</v>
      </c>
      <c r="AE29" s="31">
        <f t="shared" si="2"/>
        <v>11</v>
      </c>
      <c r="AF29" s="31">
        <f t="shared" si="3"/>
        <v>0</v>
      </c>
      <c r="AG29" s="31">
        <f t="shared" si="4"/>
        <v>0</v>
      </c>
      <c r="AH29" s="31">
        <f t="shared" si="5"/>
        <v>1.5</v>
      </c>
      <c r="AI29" s="31">
        <f t="shared" si="6"/>
        <v>2</v>
      </c>
      <c r="AJ29" s="31">
        <f t="shared" si="7"/>
        <v>2.5</v>
      </c>
      <c r="AK29" s="8"/>
    </row>
    <row r="30" spans="1:37" ht="15" customHeight="1" x14ac:dyDescent="0.25">
      <c r="A30" s="35" t="s">
        <v>42</v>
      </c>
      <c r="B30" s="35" t="s">
        <v>243</v>
      </c>
      <c r="C30" s="35" t="s">
        <v>244</v>
      </c>
      <c r="D30" s="35" t="s">
        <v>39</v>
      </c>
      <c r="E30" s="30" t="s">
        <v>313</v>
      </c>
      <c r="F30" s="29" t="s">
        <v>295</v>
      </c>
      <c r="G30" s="20" t="s">
        <v>250</v>
      </c>
      <c r="H30" s="20" t="s">
        <v>250</v>
      </c>
      <c r="I30" s="35">
        <v>18.5</v>
      </c>
      <c r="J30" s="35">
        <v>18.5</v>
      </c>
      <c r="K30" s="75">
        <v>18.5</v>
      </c>
      <c r="L30" s="57" t="s">
        <v>44</v>
      </c>
      <c r="M30" s="75">
        <v>23</v>
      </c>
      <c r="N30" s="57" t="s">
        <v>45</v>
      </c>
      <c r="O30" s="58">
        <v>30</v>
      </c>
      <c r="P30" s="78" t="s">
        <v>324</v>
      </c>
      <c r="Q30" s="81">
        <v>30</v>
      </c>
      <c r="R30" s="57" t="s">
        <v>153</v>
      </c>
      <c r="S30" s="81">
        <v>30</v>
      </c>
      <c r="T30" s="81" t="s">
        <v>589</v>
      </c>
      <c r="U30" s="59">
        <v>30</v>
      </c>
      <c r="V30" s="59" t="s">
        <v>330</v>
      </c>
      <c r="W30" s="74">
        <v>30</v>
      </c>
      <c r="X30" s="82" t="s">
        <v>347</v>
      </c>
      <c r="Y30" s="44">
        <v>30</v>
      </c>
      <c r="Z30" s="44" t="s">
        <v>375</v>
      </c>
      <c r="AA30" s="44">
        <v>30</v>
      </c>
      <c r="AB30" s="44"/>
      <c r="AC30" s="31">
        <f t="shared" si="0"/>
        <v>0</v>
      </c>
      <c r="AD30" s="31">
        <f t="shared" si="1"/>
        <v>4.5</v>
      </c>
      <c r="AE30" s="31">
        <f t="shared" si="2"/>
        <v>7</v>
      </c>
      <c r="AF30" s="31">
        <f t="shared" si="3"/>
        <v>0</v>
      </c>
      <c r="AG30" s="31">
        <f t="shared" si="4"/>
        <v>0</v>
      </c>
      <c r="AH30" s="31">
        <f t="shared" si="5"/>
        <v>0</v>
      </c>
      <c r="AI30" s="24">
        <f t="shared" si="6"/>
        <v>0</v>
      </c>
      <c r="AJ30" s="31">
        <f t="shared" si="7"/>
        <v>0</v>
      </c>
      <c r="AK30" s="8"/>
    </row>
    <row r="31" spans="1:37" ht="15" customHeight="1" x14ac:dyDescent="0.25">
      <c r="A31" s="35" t="s">
        <v>46</v>
      </c>
      <c r="B31" s="35" t="s">
        <v>243</v>
      </c>
      <c r="C31" s="35" t="s">
        <v>244</v>
      </c>
      <c r="D31" s="35" t="s">
        <v>39</v>
      </c>
      <c r="E31" s="30" t="s">
        <v>313</v>
      </c>
      <c r="F31" s="29" t="s">
        <v>295</v>
      </c>
      <c r="G31" s="20" t="s">
        <v>250</v>
      </c>
      <c r="H31" s="20" t="s">
        <v>250</v>
      </c>
      <c r="I31" s="35">
        <v>21</v>
      </c>
      <c r="J31" s="35">
        <v>21</v>
      </c>
      <c r="K31" s="75">
        <v>22</v>
      </c>
      <c r="L31" s="57" t="s">
        <v>48</v>
      </c>
      <c r="M31" s="75">
        <v>25</v>
      </c>
      <c r="N31" s="57" t="s">
        <v>49</v>
      </c>
      <c r="O31" s="58">
        <v>38</v>
      </c>
      <c r="P31" s="78" t="s">
        <v>50</v>
      </c>
      <c r="Q31" s="80">
        <v>38</v>
      </c>
      <c r="R31" s="79" t="s">
        <v>140</v>
      </c>
      <c r="S31" s="80">
        <v>38</v>
      </c>
      <c r="T31" s="80">
        <v>38</v>
      </c>
      <c r="U31" s="59">
        <v>38</v>
      </c>
      <c r="V31" s="59" t="s">
        <v>140</v>
      </c>
      <c r="W31" s="82">
        <v>44</v>
      </c>
      <c r="X31" s="82" t="s">
        <v>348</v>
      </c>
      <c r="Y31" s="44">
        <v>54</v>
      </c>
      <c r="Z31" s="44" t="s">
        <v>376</v>
      </c>
      <c r="AA31" s="44">
        <v>53</v>
      </c>
      <c r="AB31" s="44"/>
      <c r="AC31" s="31">
        <f t="shared" si="0"/>
        <v>1</v>
      </c>
      <c r="AD31" s="31">
        <f t="shared" si="1"/>
        <v>3</v>
      </c>
      <c r="AE31" s="31">
        <f t="shared" si="2"/>
        <v>13</v>
      </c>
      <c r="AF31" s="31">
        <f t="shared" si="3"/>
        <v>0</v>
      </c>
      <c r="AG31" s="31">
        <f t="shared" si="4"/>
        <v>0</v>
      </c>
      <c r="AH31" s="31">
        <f t="shared" si="5"/>
        <v>0</v>
      </c>
      <c r="AI31" s="31">
        <f t="shared" si="6"/>
        <v>6</v>
      </c>
      <c r="AJ31" s="31">
        <f t="shared" si="7"/>
        <v>10</v>
      </c>
    </row>
    <row r="32" spans="1:37" ht="15" customHeight="1" x14ac:dyDescent="0.25">
      <c r="A32" s="35" t="s">
        <v>51</v>
      </c>
      <c r="B32" s="35" t="s">
        <v>243</v>
      </c>
      <c r="C32" s="35" t="s">
        <v>244</v>
      </c>
      <c r="D32" s="35" t="s">
        <v>39</v>
      </c>
      <c r="E32" s="30" t="s">
        <v>313</v>
      </c>
      <c r="F32" s="29" t="s">
        <v>295</v>
      </c>
      <c r="G32" s="20" t="s">
        <v>250</v>
      </c>
      <c r="H32" s="20" t="s">
        <v>250</v>
      </c>
      <c r="I32" s="35">
        <v>21</v>
      </c>
      <c r="J32" s="35">
        <v>21</v>
      </c>
      <c r="K32" s="75">
        <v>22</v>
      </c>
      <c r="L32" s="57" t="s">
        <v>52</v>
      </c>
      <c r="M32" s="75">
        <v>22</v>
      </c>
      <c r="N32" s="57" t="s">
        <v>53</v>
      </c>
      <c r="O32" s="58">
        <v>34</v>
      </c>
      <c r="P32" s="78" t="s">
        <v>54</v>
      </c>
      <c r="Q32" s="80">
        <v>34</v>
      </c>
      <c r="R32" s="79" t="s">
        <v>136</v>
      </c>
      <c r="S32" s="80">
        <v>34</v>
      </c>
      <c r="T32" s="80">
        <v>34</v>
      </c>
      <c r="U32" s="59">
        <v>34</v>
      </c>
      <c r="V32" s="59" t="s">
        <v>136</v>
      </c>
      <c r="W32" s="74">
        <v>34</v>
      </c>
      <c r="X32" s="82" t="s">
        <v>349</v>
      </c>
      <c r="Y32" s="44">
        <v>34</v>
      </c>
      <c r="Z32" s="44" t="s">
        <v>377</v>
      </c>
      <c r="AA32" s="44">
        <v>35</v>
      </c>
      <c r="AB32" s="44"/>
      <c r="AC32" s="31">
        <f t="shared" si="0"/>
        <v>1</v>
      </c>
      <c r="AD32" s="31">
        <f t="shared" si="1"/>
        <v>0</v>
      </c>
      <c r="AE32" s="31">
        <f t="shared" si="2"/>
        <v>12</v>
      </c>
      <c r="AF32" s="31">
        <f t="shared" si="3"/>
        <v>0</v>
      </c>
      <c r="AG32" s="31">
        <f t="shared" si="4"/>
        <v>0</v>
      </c>
      <c r="AH32" s="31">
        <f t="shared" si="5"/>
        <v>0</v>
      </c>
      <c r="AI32" s="24">
        <f t="shared" si="6"/>
        <v>0</v>
      </c>
      <c r="AJ32" s="31">
        <f t="shared" si="7"/>
        <v>0</v>
      </c>
    </row>
    <row r="33" spans="1:37" ht="15" customHeight="1" x14ac:dyDescent="0.25">
      <c r="A33" s="113" t="s">
        <v>55</v>
      </c>
      <c r="B33" s="35" t="s">
        <v>243</v>
      </c>
      <c r="C33" s="35" t="s">
        <v>244</v>
      </c>
      <c r="D33" s="35" t="s">
        <v>39</v>
      </c>
      <c r="E33" s="30" t="s">
        <v>313</v>
      </c>
      <c r="F33" s="29" t="s">
        <v>295</v>
      </c>
      <c r="G33" s="16" t="s">
        <v>249</v>
      </c>
      <c r="H33" s="9" t="s">
        <v>292</v>
      </c>
      <c r="I33" s="35">
        <v>20</v>
      </c>
      <c r="J33" s="35">
        <v>20</v>
      </c>
      <c r="K33" s="76">
        <v>21.5</v>
      </c>
      <c r="L33" s="57" t="s">
        <v>57</v>
      </c>
      <c r="M33" s="75">
        <v>22</v>
      </c>
      <c r="N33" s="57" t="s">
        <v>58</v>
      </c>
      <c r="O33" s="58">
        <v>70</v>
      </c>
      <c r="P33" s="78" t="s">
        <v>59</v>
      </c>
      <c r="Q33" s="80">
        <v>70</v>
      </c>
      <c r="R33" s="79" t="s">
        <v>141</v>
      </c>
      <c r="S33" s="80">
        <v>70</v>
      </c>
      <c r="T33" s="80">
        <v>70</v>
      </c>
      <c r="U33" s="59">
        <v>70</v>
      </c>
      <c r="V33" s="59" t="s">
        <v>331</v>
      </c>
      <c r="W33" s="120" t="s">
        <v>369</v>
      </c>
      <c r="X33" s="120" t="s">
        <v>350</v>
      </c>
      <c r="Y33" s="120" t="s">
        <v>369</v>
      </c>
      <c r="Z33" s="82"/>
      <c r="AA33" s="82" t="s">
        <v>699</v>
      </c>
      <c r="AB33" s="82"/>
      <c r="AC33" s="31">
        <f t="shared" si="0"/>
        <v>1.5</v>
      </c>
      <c r="AD33" s="31">
        <f t="shared" si="1"/>
        <v>0.5</v>
      </c>
      <c r="AE33" s="31">
        <f t="shared" si="2"/>
        <v>48</v>
      </c>
      <c r="AF33" s="31">
        <f t="shared" si="3"/>
        <v>0</v>
      </c>
      <c r="AG33" s="31">
        <f t="shared" si="4"/>
        <v>0</v>
      </c>
      <c r="AH33" s="31">
        <f t="shared" si="5"/>
        <v>0</v>
      </c>
      <c r="AI33" s="113" t="e">
        <f t="shared" si="6"/>
        <v>#VALUE!</v>
      </c>
      <c r="AJ33" s="113" t="e">
        <f t="shared" si="7"/>
        <v>#VALUE!</v>
      </c>
      <c r="AK33" s="9"/>
    </row>
    <row r="34" spans="1:37" ht="15" customHeight="1" x14ac:dyDescent="0.25">
      <c r="A34" s="35" t="s">
        <v>60</v>
      </c>
      <c r="B34" s="35" t="s">
        <v>243</v>
      </c>
      <c r="C34" s="35" t="s">
        <v>244</v>
      </c>
      <c r="D34" s="35" t="s">
        <v>39</v>
      </c>
      <c r="E34" s="30" t="s">
        <v>313</v>
      </c>
      <c r="F34" s="29" t="s">
        <v>295</v>
      </c>
      <c r="G34" s="16" t="s">
        <v>249</v>
      </c>
      <c r="H34" s="8" t="s">
        <v>292</v>
      </c>
      <c r="I34" s="35">
        <v>19.25</v>
      </c>
      <c r="J34" s="44" t="s">
        <v>585</v>
      </c>
      <c r="K34" s="75">
        <v>20</v>
      </c>
      <c r="L34" s="57" t="s">
        <v>63</v>
      </c>
      <c r="M34" s="75">
        <v>24</v>
      </c>
      <c r="N34" s="57" t="s">
        <v>64</v>
      </c>
      <c r="O34" s="58">
        <v>63</v>
      </c>
      <c r="P34" s="78" t="s">
        <v>65</v>
      </c>
      <c r="Q34" s="80">
        <v>65</v>
      </c>
      <c r="R34" s="79" t="s">
        <v>142</v>
      </c>
      <c r="S34" s="80">
        <v>65</v>
      </c>
      <c r="T34" s="80">
        <v>65</v>
      </c>
      <c r="U34" s="59">
        <v>65</v>
      </c>
      <c r="V34" s="59" t="s">
        <v>142</v>
      </c>
      <c r="W34" s="82">
        <v>73</v>
      </c>
      <c r="X34" s="82" t="s">
        <v>351</v>
      </c>
      <c r="Y34" s="44">
        <v>90</v>
      </c>
      <c r="Z34" s="44" t="s">
        <v>389</v>
      </c>
      <c r="AA34" s="44">
        <v>90</v>
      </c>
      <c r="AB34" s="44"/>
      <c r="AC34" s="31">
        <f t="shared" si="0"/>
        <v>0.75</v>
      </c>
      <c r="AD34" s="31">
        <f t="shared" si="1"/>
        <v>4</v>
      </c>
      <c r="AE34" s="31">
        <f t="shared" si="2"/>
        <v>39</v>
      </c>
      <c r="AF34" s="31">
        <f t="shared" si="3"/>
        <v>2</v>
      </c>
      <c r="AG34" s="31">
        <f t="shared" si="4"/>
        <v>0</v>
      </c>
      <c r="AH34" s="31">
        <f t="shared" si="5"/>
        <v>0</v>
      </c>
      <c r="AI34" s="31">
        <f t="shared" si="6"/>
        <v>8</v>
      </c>
      <c r="AJ34" s="31">
        <f t="shared" si="7"/>
        <v>17</v>
      </c>
      <c r="AK34" s="19" t="s">
        <v>291</v>
      </c>
    </row>
    <row r="35" spans="1:37" ht="15.75" customHeight="1" x14ac:dyDescent="0.25">
      <c r="A35" s="24" t="s">
        <v>118</v>
      </c>
      <c r="B35" s="35" t="s">
        <v>243</v>
      </c>
      <c r="C35" s="35" t="s">
        <v>244</v>
      </c>
      <c r="D35" s="35" t="s">
        <v>119</v>
      </c>
      <c r="E35" s="30" t="s">
        <v>313</v>
      </c>
      <c r="F35" s="29" t="s">
        <v>295</v>
      </c>
      <c r="G35" s="20" t="s">
        <v>250</v>
      </c>
      <c r="H35" s="20" t="s">
        <v>250</v>
      </c>
      <c r="I35" s="35">
        <v>16.5</v>
      </c>
      <c r="J35" s="35">
        <v>16.5</v>
      </c>
      <c r="K35" s="75">
        <v>16.5</v>
      </c>
      <c r="L35" s="57" t="s">
        <v>120</v>
      </c>
      <c r="M35" s="75">
        <v>22</v>
      </c>
      <c r="N35" s="57" t="s">
        <v>121</v>
      </c>
      <c r="O35" s="58">
        <v>42</v>
      </c>
      <c r="P35" s="78" t="s">
        <v>122</v>
      </c>
      <c r="Q35" s="35">
        <v>42</v>
      </c>
      <c r="R35" s="79" t="s">
        <v>147</v>
      </c>
      <c r="S35" s="35">
        <v>42</v>
      </c>
      <c r="T35" s="44" t="s">
        <v>600</v>
      </c>
      <c r="U35" s="59">
        <v>42</v>
      </c>
      <c r="V35" s="59" t="s">
        <v>338</v>
      </c>
      <c r="W35" s="82">
        <v>45</v>
      </c>
      <c r="X35" s="82" t="s">
        <v>359</v>
      </c>
      <c r="Y35" s="44">
        <v>48</v>
      </c>
      <c r="Z35" s="44" t="s">
        <v>385</v>
      </c>
      <c r="AA35" s="44">
        <v>47</v>
      </c>
      <c r="AB35" s="44"/>
      <c r="AC35" s="31">
        <f t="shared" si="0"/>
        <v>0</v>
      </c>
      <c r="AD35" s="31">
        <f t="shared" si="1"/>
        <v>5.5</v>
      </c>
      <c r="AE35" s="31">
        <f t="shared" si="2"/>
        <v>20</v>
      </c>
      <c r="AF35" s="31">
        <f t="shared" si="3"/>
        <v>0</v>
      </c>
      <c r="AG35" s="31">
        <f t="shared" si="4"/>
        <v>0</v>
      </c>
      <c r="AH35" s="31">
        <f t="shared" si="5"/>
        <v>0</v>
      </c>
      <c r="AI35" s="31">
        <f t="shared" si="6"/>
        <v>3</v>
      </c>
      <c r="AJ35" s="31">
        <f t="shared" si="7"/>
        <v>3</v>
      </c>
      <c r="AK35" s="22"/>
    </row>
    <row r="36" spans="1:37" ht="15.75" customHeight="1" x14ac:dyDescent="0.25">
      <c r="A36" s="45" t="s">
        <v>123</v>
      </c>
      <c r="B36" s="35" t="s">
        <v>243</v>
      </c>
      <c r="C36" s="35" t="s">
        <v>244</v>
      </c>
      <c r="D36" s="35" t="s">
        <v>119</v>
      </c>
      <c r="E36" s="30" t="s">
        <v>313</v>
      </c>
      <c r="F36" s="29" t="s">
        <v>295</v>
      </c>
      <c r="G36" s="20" t="s">
        <v>250</v>
      </c>
      <c r="H36" s="20" t="s">
        <v>250</v>
      </c>
      <c r="I36" s="35">
        <v>10</v>
      </c>
      <c r="J36" s="35">
        <v>10</v>
      </c>
      <c r="K36" s="75">
        <v>10</v>
      </c>
      <c r="L36" s="57" t="s">
        <v>125</v>
      </c>
      <c r="M36" s="75">
        <v>12</v>
      </c>
      <c r="N36" s="57" t="s">
        <v>126</v>
      </c>
      <c r="O36" s="58">
        <v>32</v>
      </c>
      <c r="P36" s="78" t="s">
        <v>127</v>
      </c>
      <c r="Q36" s="80">
        <v>32</v>
      </c>
      <c r="R36" s="79" t="s">
        <v>148</v>
      </c>
      <c r="S36" s="80">
        <v>32</v>
      </c>
      <c r="T36" s="80" t="s">
        <v>601</v>
      </c>
      <c r="U36" s="59">
        <v>33</v>
      </c>
      <c r="V36" s="59" t="s">
        <v>339</v>
      </c>
      <c r="W36" s="82">
        <v>37</v>
      </c>
      <c r="X36" s="82" t="s">
        <v>360</v>
      </c>
      <c r="Y36" s="44">
        <v>37</v>
      </c>
      <c r="Z36" s="44" t="s">
        <v>386</v>
      </c>
      <c r="AA36" s="44">
        <v>37</v>
      </c>
      <c r="AB36" s="44"/>
      <c r="AC36" s="31">
        <f t="shared" si="0"/>
        <v>0</v>
      </c>
      <c r="AD36" s="31">
        <f t="shared" si="1"/>
        <v>2</v>
      </c>
      <c r="AE36" s="31">
        <f t="shared" si="2"/>
        <v>20</v>
      </c>
      <c r="AF36" s="31">
        <f t="shared" si="3"/>
        <v>0</v>
      </c>
      <c r="AG36" s="31">
        <f t="shared" si="4"/>
        <v>0</v>
      </c>
      <c r="AH36" s="31">
        <f t="shared" si="5"/>
        <v>1</v>
      </c>
      <c r="AI36" s="31">
        <f t="shared" si="6"/>
        <v>4</v>
      </c>
      <c r="AJ36" s="31">
        <f t="shared" si="7"/>
        <v>0</v>
      </c>
      <c r="AK36" s="8"/>
    </row>
    <row r="37" spans="1:37" ht="15.75" customHeight="1" x14ac:dyDescent="0.25">
      <c r="A37" s="35" t="s">
        <v>128</v>
      </c>
      <c r="B37" s="35" t="s">
        <v>243</v>
      </c>
      <c r="C37" s="35" t="s">
        <v>244</v>
      </c>
      <c r="D37" s="35" t="s">
        <v>119</v>
      </c>
      <c r="E37" s="30" t="s">
        <v>313</v>
      </c>
      <c r="F37" s="29" t="s">
        <v>295</v>
      </c>
      <c r="G37" s="20" t="s">
        <v>250</v>
      </c>
      <c r="H37" s="19" t="s">
        <v>159</v>
      </c>
      <c r="I37" s="35">
        <v>9</v>
      </c>
      <c r="J37" s="35">
        <v>9</v>
      </c>
      <c r="K37" s="75">
        <v>9</v>
      </c>
      <c r="L37" s="57" t="s">
        <v>131</v>
      </c>
      <c r="M37" s="75">
        <v>13</v>
      </c>
      <c r="N37" s="57" t="s">
        <v>132</v>
      </c>
      <c r="O37" s="58">
        <v>36</v>
      </c>
      <c r="P37" s="78" t="s">
        <v>133</v>
      </c>
      <c r="Q37" s="80">
        <v>36</v>
      </c>
      <c r="R37" s="79" t="s">
        <v>149</v>
      </c>
      <c r="S37" s="80">
        <v>36</v>
      </c>
      <c r="T37" s="80" t="s">
        <v>602</v>
      </c>
      <c r="U37" s="59">
        <v>36</v>
      </c>
      <c r="V37" s="59" t="s">
        <v>340</v>
      </c>
      <c r="W37" s="82">
        <v>43</v>
      </c>
      <c r="X37" s="82" t="s">
        <v>361</v>
      </c>
      <c r="Y37" s="44">
        <v>51</v>
      </c>
      <c r="Z37" s="44" t="s">
        <v>387</v>
      </c>
      <c r="AA37" s="44">
        <v>51</v>
      </c>
      <c r="AB37" s="44"/>
      <c r="AC37" s="31">
        <f t="shared" si="0"/>
        <v>0</v>
      </c>
      <c r="AD37" s="31">
        <f t="shared" si="1"/>
        <v>4</v>
      </c>
      <c r="AE37" s="31">
        <f t="shared" si="2"/>
        <v>23</v>
      </c>
      <c r="AF37" s="31">
        <f t="shared" si="3"/>
        <v>0</v>
      </c>
      <c r="AG37" s="31">
        <f t="shared" si="4"/>
        <v>0</v>
      </c>
      <c r="AH37" s="31">
        <f t="shared" si="5"/>
        <v>0</v>
      </c>
      <c r="AI37" s="31">
        <f t="shared" si="6"/>
        <v>7</v>
      </c>
      <c r="AJ37" s="31">
        <f t="shared" si="7"/>
        <v>8</v>
      </c>
      <c r="AK37" s="8"/>
    </row>
    <row r="38" spans="1:37" s="24" customFormat="1" ht="15.75" hidden="1" customHeight="1" x14ac:dyDescent="0.25">
      <c r="A38" s="131" t="s">
        <v>208</v>
      </c>
      <c r="B38" s="24" t="s">
        <v>243</v>
      </c>
      <c r="C38" s="24" t="s">
        <v>244</v>
      </c>
      <c r="D38" s="24" t="s">
        <v>300</v>
      </c>
      <c r="I38" s="24">
        <f>AVERAGE(I12:I16)</f>
        <v>19.100000000000001</v>
      </c>
      <c r="K38" s="24">
        <f>AVERAGE(K12:K16)</f>
        <v>19.82</v>
      </c>
      <c r="M38" s="24">
        <f>AVERAGE(M12:M16)</f>
        <v>21.65</v>
      </c>
      <c r="O38" s="24">
        <f>AVERAGE(O12:O16)</f>
        <v>30.4</v>
      </c>
      <c r="Q38" s="24">
        <f>AVERAGE(Q12:Q16)</f>
        <v>30.4</v>
      </c>
      <c r="S38" s="24">
        <f>AVERAGE(S12:S16)</f>
        <v>30.4</v>
      </c>
      <c r="T38" s="24">
        <f>AVERAGE(T12:T16)</f>
        <v>30.4</v>
      </c>
      <c r="U38" s="24">
        <f>AVERAGE(U12:U16)</f>
        <v>35</v>
      </c>
      <c r="V38" s="24" t="e">
        <f>AVERAGE(V12:V16)</f>
        <v>#DIV/0!</v>
      </c>
      <c r="W38" s="23">
        <f>AVERAGE(W12:W15)</f>
        <v>37.166666666666664</v>
      </c>
      <c r="X38" s="24" t="e">
        <f>AVERAGE(X12:X16)</f>
        <v>#DIV/0!</v>
      </c>
      <c r="Y38" s="24">
        <f>AVERAGE(Y12:Y16)</f>
        <v>38.166666666666664</v>
      </c>
      <c r="AC38" s="24">
        <f t="shared" si="0"/>
        <v>0.71999999999999886</v>
      </c>
      <c r="AD38" s="24">
        <f t="shared" ref="AD38:AD46" si="16">M38-K38</f>
        <v>1.8299999999999983</v>
      </c>
      <c r="AE38" s="24">
        <f t="shared" ref="AE38:AE46" si="17">O38-M38</f>
        <v>8.75</v>
      </c>
      <c r="AF38" s="24">
        <f t="shared" ref="AF38:AF46" si="18">Q38-O38</f>
        <v>0</v>
      </c>
      <c r="AG38" s="24">
        <f t="shared" ref="AG38:AG46" si="19">S38-Q38</f>
        <v>0</v>
      </c>
      <c r="AH38" s="24">
        <f t="shared" ref="AH38:AH46" si="20">U38-S38</f>
        <v>4.6000000000000014</v>
      </c>
      <c r="AI38" s="24">
        <f t="shared" ref="AI38:AI46" si="21">W38-U38</f>
        <v>2.1666666666666643</v>
      </c>
      <c r="AJ38" s="24">
        <f t="shared" ref="AJ38:AJ46" si="22">Y38-W38</f>
        <v>1</v>
      </c>
    </row>
    <row r="39" spans="1:37" s="24" customFormat="1" ht="15.75" hidden="1" customHeight="1" x14ac:dyDescent="0.25">
      <c r="A39" s="131" t="s">
        <v>208</v>
      </c>
      <c r="B39" s="24" t="s">
        <v>243</v>
      </c>
      <c r="C39" s="24" t="s">
        <v>244</v>
      </c>
      <c r="D39" s="24" t="s">
        <v>301</v>
      </c>
      <c r="I39" s="24">
        <f>AVERAGE(I28:I34)</f>
        <v>20.678571428571427</v>
      </c>
      <c r="K39" s="132">
        <f>AVERAGE(K28:K34)</f>
        <v>21.321428571428573</v>
      </c>
      <c r="M39" s="24">
        <f>AVERAGE(M28:M34)</f>
        <v>24.142857142857142</v>
      </c>
      <c r="O39" s="24">
        <f>AVERAGE(O28:O34)</f>
        <v>45.285714285714285</v>
      </c>
      <c r="Q39" s="24">
        <f>AVERAGE(Q28:Q34)</f>
        <v>45.571428571428569</v>
      </c>
      <c r="S39" s="24">
        <f>AVERAGE(S28:S34)</f>
        <v>45.571428571428569</v>
      </c>
      <c r="T39" s="24">
        <f>AVERAGE(T29:T34)</f>
        <v>51.75</v>
      </c>
      <c r="U39" s="24">
        <f>AVERAGE(U28:U34)</f>
        <v>45.785714285714285</v>
      </c>
      <c r="V39" s="24" t="e">
        <f>AVERAGE(V29:V34)</f>
        <v>#DIV/0!</v>
      </c>
      <c r="W39" s="24">
        <f>AVERAGE(W28:W34)</f>
        <v>45.583333333333336</v>
      </c>
      <c r="X39" s="24" t="e">
        <f>AVERAGE(X29:X34)</f>
        <v>#DIV/0!</v>
      </c>
      <c r="Y39" s="24">
        <f>AVERAGE(Y28:Y34)</f>
        <v>53.333333333333336</v>
      </c>
      <c r="AC39" s="24">
        <f t="shared" si="0"/>
        <v>0.6428571428571459</v>
      </c>
      <c r="AD39" s="24">
        <f t="shared" si="16"/>
        <v>2.8214285714285694</v>
      </c>
      <c r="AE39" s="24">
        <f t="shared" si="17"/>
        <v>21.142857142857142</v>
      </c>
      <c r="AF39" s="24">
        <f t="shared" si="18"/>
        <v>0.2857142857142847</v>
      </c>
      <c r="AG39" s="24">
        <f t="shared" si="19"/>
        <v>0</v>
      </c>
      <c r="AH39" s="24">
        <f t="shared" si="20"/>
        <v>0.2142857142857153</v>
      </c>
      <c r="AI39" s="24">
        <f t="shared" si="21"/>
        <v>-0.202380952380949</v>
      </c>
      <c r="AJ39" s="24">
        <f t="shared" si="22"/>
        <v>7.75</v>
      </c>
    </row>
    <row r="40" spans="1:37" s="24" customFormat="1" ht="15.75" hidden="1" customHeight="1" x14ac:dyDescent="0.25">
      <c r="A40" s="131" t="s">
        <v>208</v>
      </c>
      <c r="B40" s="24" t="s">
        <v>243</v>
      </c>
      <c r="C40" s="24" t="s">
        <v>244</v>
      </c>
      <c r="D40" s="24" t="s">
        <v>302</v>
      </c>
      <c r="I40" s="24">
        <f>AVERAGE(I17:I18)</f>
        <v>18.25</v>
      </c>
      <c r="K40" s="24">
        <f>AVERAGE(K17:K18)</f>
        <v>18.875</v>
      </c>
      <c r="M40" s="24">
        <f>AVERAGE(M17:M18)</f>
        <v>20</v>
      </c>
      <c r="O40" s="24">
        <f>AVERAGE(O17:O18)</f>
        <v>27.5</v>
      </c>
      <c r="Q40" s="24">
        <f>AVERAGE(Q17:Q18)</f>
        <v>27.5</v>
      </c>
      <c r="S40" s="24">
        <f>AVERAGE(S17:S18)</f>
        <v>27.5</v>
      </c>
      <c r="T40" s="24" t="e">
        <f>AVERAGE(T17:T18)</f>
        <v>#DIV/0!</v>
      </c>
      <c r="U40" s="24">
        <f>AVERAGE(U17:U18)</f>
        <v>27.5</v>
      </c>
      <c r="V40" s="24" t="e">
        <f>AVERAGE(V17:V18)</f>
        <v>#DIV/0!</v>
      </c>
      <c r="W40" s="23">
        <f>AVERAGE(W17:X17)</f>
        <v>37</v>
      </c>
      <c r="X40" s="23">
        <f>AVERAGE(X17:Y17)</f>
        <v>38</v>
      </c>
      <c r="Y40" s="23">
        <f>AVERAGE(Y17:Z17)</f>
        <v>38</v>
      </c>
      <c r="AC40" s="24">
        <f t="shared" si="0"/>
        <v>0.625</v>
      </c>
      <c r="AD40" s="24">
        <f t="shared" si="16"/>
        <v>1.125</v>
      </c>
      <c r="AE40" s="24">
        <f t="shared" si="17"/>
        <v>7.5</v>
      </c>
      <c r="AF40" s="24">
        <f t="shared" si="18"/>
        <v>0</v>
      </c>
      <c r="AG40" s="24">
        <f t="shared" si="19"/>
        <v>0</v>
      </c>
      <c r="AH40" s="24">
        <f t="shared" si="20"/>
        <v>0</v>
      </c>
      <c r="AI40" s="24">
        <f t="shared" si="21"/>
        <v>9.5</v>
      </c>
      <c r="AJ40" s="24">
        <f t="shared" si="22"/>
        <v>1</v>
      </c>
    </row>
    <row r="41" spans="1:37" s="24" customFormat="1" ht="15.75" hidden="1" customHeight="1" x14ac:dyDescent="0.25">
      <c r="A41" s="131" t="s">
        <v>208</v>
      </c>
      <c r="B41" s="24" t="s">
        <v>243</v>
      </c>
      <c r="C41" s="24" t="s">
        <v>244</v>
      </c>
      <c r="D41" s="28" t="s">
        <v>606</v>
      </c>
      <c r="I41" s="24">
        <f>AVERAGE(I19:I20)</f>
        <v>16.5</v>
      </c>
      <c r="K41" s="132">
        <f>AVERAGE(K19:K20)</f>
        <v>17</v>
      </c>
      <c r="M41" s="24">
        <f t="shared" ref="M41:Y41" si="23">AVERAGE(M19:M20)</f>
        <v>19</v>
      </c>
      <c r="N41" s="24" t="e">
        <f t="shared" si="23"/>
        <v>#DIV/0!</v>
      </c>
      <c r="O41" s="24">
        <f t="shared" si="23"/>
        <v>25.5</v>
      </c>
      <c r="P41" s="24" t="e">
        <f t="shared" si="23"/>
        <v>#DIV/0!</v>
      </c>
      <c r="Q41" s="24">
        <f t="shared" si="23"/>
        <v>25.5</v>
      </c>
      <c r="R41" s="24" t="e">
        <f t="shared" si="23"/>
        <v>#DIV/0!</v>
      </c>
      <c r="S41" s="24">
        <f t="shared" si="23"/>
        <v>25.5</v>
      </c>
      <c r="T41" s="24">
        <f t="shared" si="23"/>
        <v>38</v>
      </c>
      <c r="U41" s="24">
        <f t="shared" si="23"/>
        <v>25.5</v>
      </c>
      <c r="V41" s="24" t="e">
        <f t="shared" si="23"/>
        <v>#DIV/0!</v>
      </c>
      <c r="W41" s="24">
        <f t="shared" si="23"/>
        <v>33.25</v>
      </c>
      <c r="X41" s="24" t="e">
        <f t="shared" si="23"/>
        <v>#DIV/0!</v>
      </c>
      <c r="Y41" s="24">
        <f t="shared" si="23"/>
        <v>37.5</v>
      </c>
      <c r="AC41" s="24">
        <f t="shared" si="0"/>
        <v>0.5</v>
      </c>
      <c r="AD41" s="24">
        <f t="shared" si="16"/>
        <v>2</v>
      </c>
      <c r="AE41" s="24">
        <f t="shared" si="17"/>
        <v>6.5</v>
      </c>
      <c r="AF41" s="24">
        <f t="shared" si="18"/>
        <v>0</v>
      </c>
      <c r="AG41" s="24">
        <f t="shared" si="19"/>
        <v>0</v>
      </c>
      <c r="AH41" s="24">
        <f t="shared" si="20"/>
        <v>0</v>
      </c>
      <c r="AI41" s="24">
        <f t="shared" si="21"/>
        <v>7.75</v>
      </c>
      <c r="AJ41" s="24">
        <f t="shared" si="22"/>
        <v>4.25</v>
      </c>
    </row>
    <row r="42" spans="1:37" s="24" customFormat="1" ht="15.75" hidden="1" customHeight="1" x14ac:dyDescent="0.25">
      <c r="A42" s="131" t="s">
        <v>208</v>
      </c>
      <c r="B42" s="24" t="s">
        <v>243</v>
      </c>
      <c r="C42" s="24" t="s">
        <v>244</v>
      </c>
      <c r="D42" s="24" t="s">
        <v>303</v>
      </c>
      <c r="I42" s="24">
        <f>AVERAGE(I21)</f>
        <v>33</v>
      </c>
      <c r="K42" s="24">
        <f>AVERAGE(K21)</f>
        <v>36</v>
      </c>
      <c r="M42" s="24">
        <f>AVERAGE(M21)</f>
        <v>36</v>
      </c>
      <c r="O42" s="24">
        <f>AVERAGE(O21)</f>
        <v>37</v>
      </c>
      <c r="Q42" s="24">
        <f>AVERAGE(Q21)</f>
        <v>37</v>
      </c>
      <c r="S42" s="24">
        <f t="shared" ref="S42:Y42" si="24">AVERAGE(S21)</f>
        <v>37</v>
      </c>
      <c r="T42" s="24" t="e">
        <f t="shared" si="24"/>
        <v>#DIV/0!</v>
      </c>
      <c r="U42" s="24">
        <f t="shared" si="24"/>
        <v>37</v>
      </c>
      <c r="V42" s="24" t="e">
        <f t="shared" si="24"/>
        <v>#DIV/0!</v>
      </c>
      <c r="W42" s="24">
        <f t="shared" si="24"/>
        <v>40</v>
      </c>
      <c r="X42" s="24" t="e">
        <f t="shared" si="24"/>
        <v>#DIV/0!</v>
      </c>
      <c r="Y42" s="24">
        <f t="shared" si="24"/>
        <v>40</v>
      </c>
      <c r="AC42" s="24">
        <f t="shared" si="0"/>
        <v>3</v>
      </c>
      <c r="AD42" s="24">
        <f t="shared" si="16"/>
        <v>0</v>
      </c>
      <c r="AE42" s="24">
        <f t="shared" si="17"/>
        <v>1</v>
      </c>
      <c r="AF42" s="24">
        <f t="shared" si="18"/>
        <v>0</v>
      </c>
      <c r="AG42" s="24">
        <f t="shared" si="19"/>
        <v>0</v>
      </c>
      <c r="AH42" s="24">
        <f t="shared" si="20"/>
        <v>0</v>
      </c>
      <c r="AI42" s="24">
        <f t="shared" si="21"/>
        <v>3</v>
      </c>
      <c r="AJ42" s="24">
        <f t="shared" si="22"/>
        <v>0</v>
      </c>
    </row>
    <row r="43" spans="1:37" s="24" customFormat="1" ht="15.75" hidden="1" customHeight="1" x14ac:dyDescent="0.25">
      <c r="A43" s="131" t="s">
        <v>208</v>
      </c>
      <c r="B43" s="24" t="s">
        <v>243</v>
      </c>
      <c r="C43" s="24" t="s">
        <v>244</v>
      </c>
      <c r="D43" s="24" t="s">
        <v>305</v>
      </c>
      <c r="I43" s="24">
        <f t="shared" ref="I43:P43" si="25">AVERAGE(I22:I24)</f>
        <v>27.333333333333332</v>
      </c>
      <c r="J43" s="24">
        <f t="shared" si="25"/>
        <v>27.333333333333332</v>
      </c>
      <c r="K43" s="24">
        <f t="shared" si="25"/>
        <v>29</v>
      </c>
      <c r="L43" s="24" t="e">
        <f t="shared" si="25"/>
        <v>#DIV/0!</v>
      </c>
      <c r="M43" s="24">
        <f t="shared" si="25"/>
        <v>30</v>
      </c>
      <c r="N43" s="24" t="e">
        <f t="shared" si="25"/>
        <v>#DIV/0!</v>
      </c>
      <c r="O43" s="24">
        <f t="shared" si="25"/>
        <v>36</v>
      </c>
      <c r="P43" s="24" t="e">
        <f t="shared" si="25"/>
        <v>#DIV/0!</v>
      </c>
      <c r="Q43" s="23">
        <f t="shared" ref="Q43:Y43" si="26">AVERAGE(Q22:Q23)</f>
        <v>33</v>
      </c>
      <c r="R43" s="23" t="e">
        <f t="shared" si="26"/>
        <v>#DIV/0!</v>
      </c>
      <c r="S43" s="23">
        <f t="shared" si="26"/>
        <v>33</v>
      </c>
      <c r="T43" s="23" t="e">
        <f t="shared" si="26"/>
        <v>#DIV/0!</v>
      </c>
      <c r="U43" s="23">
        <f t="shared" si="26"/>
        <v>33</v>
      </c>
      <c r="V43" s="23" t="e">
        <f t="shared" si="26"/>
        <v>#DIV/0!</v>
      </c>
      <c r="W43" s="23">
        <f t="shared" si="26"/>
        <v>37</v>
      </c>
      <c r="X43" s="23" t="e">
        <f t="shared" si="26"/>
        <v>#DIV/0!</v>
      </c>
      <c r="Y43" s="23">
        <f t="shared" si="26"/>
        <v>17</v>
      </c>
      <c r="Z43" s="24" t="e">
        <f>AVERAGE(Z22:Z24)</f>
        <v>#DIV/0!</v>
      </c>
      <c r="AC43" s="24">
        <f>AVERAGE(AC22:AC24)</f>
        <v>1.6666666666666667</v>
      </c>
      <c r="AD43" s="24">
        <f t="shared" si="16"/>
        <v>1</v>
      </c>
      <c r="AE43" s="24">
        <f t="shared" si="17"/>
        <v>6</v>
      </c>
      <c r="AF43" s="24">
        <f t="shared" si="18"/>
        <v>-3</v>
      </c>
      <c r="AG43" s="24">
        <f t="shared" si="19"/>
        <v>0</v>
      </c>
      <c r="AH43" s="24">
        <f t="shared" si="20"/>
        <v>0</v>
      </c>
      <c r="AI43" s="24">
        <f t="shared" si="21"/>
        <v>4</v>
      </c>
      <c r="AJ43" s="24">
        <f t="shared" si="22"/>
        <v>-20</v>
      </c>
    </row>
    <row r="44" spans="1:37" s="24" customFormat="1" ht="15.75" hidden="1" customHeight="1" x14ac:dyDescent="0.25">
      <c r="A44" s="131" t="s">
        <v>208</v>
      </c>
      <c r="B44" s="24" t="s">
        <v>243</v>
      </c>
      <c r="C44" s="24" t="s">
        <v>244</v>
      </c>
      <c r="D44" s="24" t="s">
        <v>304</v>
      </c>
      <c r="I44" s="24">
        <f t="shared" ref="I44:Y44" si="27">AVERAGE(I25:I27)</f>
        <v>18.5</v>
      </c>
      <c r="J44" s="24">
        <f t="shared" si="27"/>
        <v>18.5</v>
      </c>
      <c r="K44" s="24">
        <f t="shared" si="27"/>
        <v>19.5</v>
      </c>
      <c r="L44" s="24" t="e">
        <f t="shared" si="27"/>
        <v>#DIV/0!</v>
      </c>
      <c r="M44" s="24">
        <f t="shared" si="27"/>
        <v>21</v>
      </c>
      <c r="N44" s="24" t="e">
        <f t="shared" si="27"/>
        <v>#DIV/0!</v>
      </c>
      <c r="O44" s="24">
        <f t="shared" si="27"/>
        <v>32.666666666666664</v>
      </c>
      <c r="P44" s="24" t="e">
        <f t="shared" si="27"/>
        <v>#DIV/0!</v>
      </c>
      <c r="Q44" s="24">
        <f t="shared" si="27"/>
        <v>29.5</v>
      </c>
      <c r="R44" s="24" t="e">
        <f t="shared" si="27"/>
        <v>#DIV/0!</v>
      </c>
      <c r="S44" s="24">
        <f t="shared" si="27"/>
        <v>29.5</v>
      </c>
      <c r="T44" s="24" t="e">
        <f t="shared" si="27"/>
        <v>#DIV/0!</v>
      </c>
      <c r="U44" s="24">
        <f t="shared" si="27"/>
        <v>26.25</v>
      </c>
      <c r="V44" s="24" t="e">
        <f t="shared" si="27"/>
        <v>#DIV/0!</v>
      </c>
      <c r="W44" s="24">
        <f t="shared" si="27"/>
        <v>30</v>
      </c>
      <c r="X44" s="24" t="e">
        <f t="shared" si="27"/>
        <v>#DIV/0!</v>
      </c>
      <c r="Y44" s="24">
        <f t="shared" si="27"/>
        <v>30</v>
      </c>
      <c r="AC44" s="24">
        <f>K44-I44</f>
        <v>1</v>
      </c>
      <c r="AD44" s="24">
        <f t="shared" si="16"/>
        <v>1.5</v>
      </c>
      <c r="AE44" s="24">
        <f t="shared" si="17"/>
        <v>11.666666666666664</v>
      </c>
      <c r="AF44" s="24">
        <f t="shared" si="18"/>
        <v>-3.1666666666666643</v>
      </c>
      <c r="AG44" s="24">
        <f t="shared" si="19"/>
        <v>0</v>
      </c>
      <c r="AH44" s="24">
        <f t="shared" si="20"/>
        <v>-3.25</v>
      </c>
      <c r="AI44" s="24">
        <f t="shared" si="21"/>
        <v>3.75</v>
      </c>
      <c r="AJ44" s="24">
        <f t="shared" si="22"/>
        <v>0</v>
      </c>
    </row>
    <row r="45" spans="1:37" s="24" customFormat="1" ht="15.75" hidden="1" customHeight="1" x14ac:dyDescent="0.25">
      <c r="A45" s="131" t="s">
        <v>208</v>
      </c>
      <c r="B45" s="24" t="s">
        <v>243</v>
      </c>
      <c r="C45" s="24" t="s">
        <v>244</v>
      </c>
      <c r="D45" s="24" t="s">
        <v>306</v>
      </c>
      <c r="I45" s="24">
        <f>AVERAGE(I35:I37)</f>
        <v>11.833333333333334</v>
      </c>
      <c r="K45" s="24">
        <f>AVERAGE(K35:K37)</f>
        <v>11.833333333333334</v>
      </c>
      <c r="M45" s="24">
        <f>AVERAGE(M35:M37)</f>
        <v>15.666666666666666</v>
      </c>
      <c r="O45" s="24">
        <f>AVERAGE(O35:O37)</f>
        <v>36.666666666666664</v>
      </c>
      <c r="Q45" s="24">
        <f>AVERAGE(Q35:Q37)</f>
        <v>36.666666666666664</v>
      </c>
      <c r="S45" s="24">
        <f>AVERAGE(S35:S37)</f>
        <v>36.666666666666664</v>
      </c>
      <c r="T45" s="24" t="e">
        <f t="shared" ref="T45:Y45" si="28">AVERAGE(T35:T37)</f>
        <v>#DIV/0!</v>
      </c>
      <c r="U45" s="24">
        <f t="shared" si="28"/>
        <v>37</v>
      </c>
      <c r="V45" s="24" t="e">
        <f t="shared" si="28"/>
        <v>#DIV/0!</v>
      </c>
      <c r="W45" s="24">
        <f t="shared" si="28"/>
        <v>41.666666666666664</v>
      </c>
      <c r="X45" s="24" t="e">
        <f t="shared" si="28"/>
        <v>#DIV/0!</v>
      </c>
      <c r="Y45" s="24">
        <f t="shared" si="28"/>
        <v>45.333333333333336</v>
      </c>
      <c r="AC45" s="24">
        <f>K45-I45</f>
        <v>0</v>
      </c>
      <c r="AD45" s="24">
        <f t="shared" si="16"/>
        <v>3.8333333333333321</v>
      </c>
      <c r="AE45" s="24">
        <f t="shared" si="17"/>
        <v>21</v>
      </c>
      <c r="AF45" s="24">
        <f t="shared" si="18"/>
        <v>0</v>
      </c>
      <c r="AG45" s="24">
        <f t="shared" si="19"/>
        <v>0</v>
      </c>
      <c r="AH45" s="24">
        <f t="shared" si="20"/>
        <v>0.3333333333333357</v>
      </c>
      <c r="AI45" s="24">
        <f t="shared" si="21"/>
        <v>4.6666666666666643</v>
      </c>
      <c r="AJ45" s="24">
        <f t="shared" si="22"/>
        <v>3.6666666666666714</v>
      </c>
    </row>
    <row r="46" spans="1:37" s="24" customFormat="1" ht="15.75" customHeight="1" x14ac:dyDescent="0.25">
      <c r="A46" s="131" t="s">
        <v>209</v>
      </c>
      <c r="B46" s="24" t="s">
        <v>243</v>
      </c>
      <c r="C46" s="24" t="s">
        <v>244</v>
      </c>
      <c r="D46" s="24" t="s">
        <v>684</v>
      </c>
      <c r="I46" s="24">
        <f>AVERAGE(I12:I18,I19:I24,I25:I34,I35:I37)</f>
        <v>19.83653846153846</v>
      </c>
      <c r="J46" s="24">
        <f>AVERAGE(J12:J18,J19:J24,J25:J27,J35:J37)</f>
        <v>20.117647058823529</v>
      </c>
      <c r="K46" s="132">
        <f>AVERAGE(K12:K18,K19:K24,K25:K34,K35:K37)</f>
        <v>20.657692307692308</v>
      </c>
      <c r="L46" s="24" t="e">
        <f>AVERAGE(L12:L18,L19:L24,L25:L27,L35:L37)</f>
        <v>#DIV/0!</v>
      </c>
      <c r="M46" s="24">
        <f>AVERAGE(M12:M18,M19:M24,M25:N34,M35:M37)</f>
        <v>22.740384615384617</v>
      </c>
      <c r="N46" s="24" t="e">
        <f>AVERAGE(N12:N18,N19:N24,N25:N27,N35:N37)</f>
        <v>#DIV/0!</v>
      </c>
      <c r="O46" s="24">
        <f>AVERAGE(O12:O18,O19:O24,O25:O34,O35:O37)</f>
        <v>35.692307692307693</v>
      </c>
      <c r="P46" s="24" t="e">
        <f>AVERAGE(P12:P18,P19:P24,P25:P27,P35:P37)</f>
        <v>#DIV/0!</v>
      </c>
      <c r="Q46" s="24">
        <f>AVERAGE(Q12:Q18,Q19:Q23,Q25:Q26,Q28:Q37)</f>
        <v>35.375</v>
      </c>
      <c r="R46" s="24" t="e">
        <f>AVERAGE(R12:R18,R19:R23,R25:R27,R35:R37)</f>
        <v>#DIV/0!</v>
      </c>
      <c r="S46" s="24">
        <f>AVERAGE(S12:S18,S19:S23,S25:S26,S28:S37)</f>
        <v>35.375</v>
      </c>
      <c r="T46" s="24">
        <f>AVERAGE(T12:T18,T19:T23,T25:T27,T35:T37)</f>
        <v>31.666666666666668</v>
      </c>
      <c r="U46" s="24">
        <f>AVERAGE(U12:U14,U16:U23,U26,U28:U37)</f>
        <v>36.670454545454547</v>
      </c>
      <c r="V46" s="24" t="e">
        <f>AVERAGE(V12:V18,V19:V23,V25:V27,V35:V37)</f>
        <v>#DIV/0!</v>
      </c>
      <c r="W46" s="24">
        <f>AVERAGE(W12:W14,W17,W19:W23,W26,W28:W32,W34:W37)</f>
        <v>39.868421052631582</v>
      </c>
      <c r="X46" s="24" t="e">
        <f>AVERAGE(X12:X18,X19:X23,X25:X27,X35:X37)</f>
        <v>#DIV/0!</v>
      </c>
      <c r="Y46" s="24">
        <f>AVERAGE(Y12:Y14,Y17,Y19:Y21,Y23,Y26,Y28:Y32,Y34:Y37)</f>
        <v>43.75</v>
      </c>
      <c r="AC46" s="24">
        <f>K46-I46</f>
        <v>0.82115384615384812</v>
      </c>
      <c r="AD46" s="24">
        <f t="shared" si="16"/>
        <v>2.0826923076923087</v>
      </c>
      <c r="AE46" s="24">
        <f t="shared" si="17"/>
        <v>12.951923076923077</v>
      </c>
      <c r="AF46" s="24">
        <f t="shared" si="18"/>
        <v>-0.3173076923076934</v>
      </c>
      <c r="AG46" s="24">
        <f t="shared" si="19"/>
        <v>0</v>
      </c>
      <c r="AH46" s="24">
        <f t="shared" si="20"/>
        <v>1.2954545454545467</v>
      </c>
      <c r="AI46" s="24">
        <f t="shared" si="21"/>
        <v>3.1979665071770356</v>
      </c>
      <c r="AJ46" s="24">
        <f t="shared" si="22"/>
        <v>3.8815789473684177</v>
      </c>
    </row>
    <row r="47" spans="1:37" s="24" customFormat="1" ht="15.75" customHeight="1" x14ac:dyDescent="0.25">
      <c r="A47" s="131" t="s">
        <v>692</v>
      </c>
      <c r="B47" s="35" t="s">
        <v>243</v>
      </c>
      <c r="C47" s="35" t="s">
        <v>244</v>
      </c>
      <c r="D47" s="35" t="s">
        <v>119</v>
      </c>
      <c r="E47" s="30" t="s">
        <v>313</v>
      </c>
      <c r="F47" s="29" t="s">
        <v>693</v>
      </c>
      <c r="G47" s="32" t="s">
        <v>159</v>
      </c>
      <c r="H47" s="32" t="s">
        <v>159</v>
      </c>
      <c r="K47" s="132"/>
      <c r="AA47" s="24">
        <v>13.5</v>
      </c>
    </row>
    <row r="48" spans="1:37" s="24" customFormat="1" ht="15.75" customHeight="1" x14ac:dyDescent="0.25">
      <c r="A48" s="131" t="s">
        <v>694</v>
      </c>
      <c r="B48" s="35" t="s">
        <v>243</v>
      </c>
      <c r="C48" s="35" t="s">
        <v>244</v>
      </c>
      <c r="D48" s="35" t="s">
        <v>119</v>
      </c>
      <c r="E48" s="30" t="s">
        <v>313</v>
      </c>
      <c r="F48" s="29" t="s">
        <v>693</v>
      </c>
      <c r="G48" s="32" t="s">
        <v>159</v>
      </c>
      <c r="H48" s="32" t="s">
        <v>159</v>
      </c>
      <c r="K48" s="132"/>
      <c r="AA48" s="24">
        <v>11.5</v>
      </c>
    </row>
    <row r="49" spans="1:37" s="24" customFormat="1" ht="15.75" customHeight="1" x14ac:dyDescent="0.25">
      <c r="A49" s="131" t="s">
        <v>695</v>
      </c>
      <c r="B49" s="35" t="s">
        <v>243</v>
      </c>
      <c r="C49" s="35" t="s">
        <v>244</v>
      </c>
      <c r="D49" s="35" t="s">
        <v>119</v>
      </c>
      <c r="E49" s="30" t="s">
        <v>313</v>
      </c>
      <c r="F49" s="29" t="s">
        <v>693</v>
      </c>
      <c r="G49" s="32" t="s">
        <v>159</v>
      </c>
      <c r="H49" s="32" t="s">
        <v>159</v>
      </c>
      <c r="K49" s="132"/>
      <c r="AA49" s="24">
        <v>10</v>
      </c>
    </row>
    <row r="50" spans="1:37" s="24" customFormat="1" ht="15.75" customHeight="1" x14ac:dyDescent="0.25">
      <c r="A50" s="131" t="s">
        <v>696</v>
      </c>
      <c r="B50" s="35" t="s">
        <v>243</v>
      </c>
      <c r="C50" s="35" t="s">
        <v>244</v>
      </c>
      <c r="D50" s="35" t="s">
        <v>119</v>
      </c>
      <c r="E50" s="30" t="s">
        <v>313</v>
      </c>
      <c r="F50" s="29" t="s">
        <v>693</v>
      </c>
      <c r="G50" s="32" t="s">
        <v>159</v>
      </c>
      <c r="H50" s="32" t="s">
        <v>159</v>
      </c>
      <c r="K50" s="132"/>
      <c r="AA50" s="24">
        <v>11</v>
      </c>
    </row>
    <row r="51" spans="1:37" s="24" customFormat="1" ht="15.75" customHeight="1" x14ac:dyDescent="0.25">
      <c r="A51" s="131" t="s">
        <v>697</v>
      </c>
      <c r="B51" s="35" t="s">
        <v>243</v>
      </c>
      <c r="C51" s="35" t="s">
        <v>244</v>
      </c>
      <c r="D51" s="35" t="s">
        <v>119</v>
      </c>
      <c r="E51" s="30" t="s">
        <v>313</v>
      </c>
      <c r="F51" s="29" t="s">
        <v>693</v>
      </c>
      <c r="G51" s="32" t="s">
        <v>159</v>
      </c>
      <c r="H51" s="32" t="s">
        <v>159</v>
      </c>
      <c r="K51" s="132"/>
      <c r="AA51" s="24">
        <v>9</v>
      </c>
    </row>
    <row r="52" spans="1:37" ht="15.75" customHeight="1" x14ac:dyDescent="0.25">
      <c r="A52" s="83" t="s">
        <v>169</v>
      </c>
      <c r="B52" s="85" t="s">
        <v>243</v>
      </c>
      <c r="C52" s="83" t="s">
        <v>237</v>
      </c>
      <c r="D52" s="86" t="s">
        <v>298</v>
      </c>
      <c r="E52" s="30" t="s">
        <v>313</v>
      </c>
      <c r="F52" s="86" t="s">
        <v>224</v>
      </c>
      <c r="G52" s="85" t="s">
        <v>249</v>
      </c>
      <c r="H52" s="86" t="s">
        <v>292</v>
      </c>
      <c r="I52" s="85"/>
      <c r="J52" s="85"/>
      <c r="K52" s="85"/>
      <c r="L52" s="85"/>
      <c r="M52" s="85"/>
      <c r="N52" s="85"/>
      <c r="O52" s="85"/>
      <c r="P52" s="85"/>
      <c r="Q52" s="83"/>
      <c r="R52" s="83">
        <v>10.5</v>
      </c>
      <c r="S52" s="83">
        <v>10.5</v>
      </c>
      <c r="T52" s="83">
        <v>10.5</v>
      </c>
      <c r="U52" s="89">
        <v>10.5</v>
      </c>
      <c r="V52" s="89" t="s">
        <v>444</v>
      </c>
      <c r="W52" s="89">
        <v>17</v>
      </c>
      <c r="X52" s="89" t="s">
        <v>72</v>
      </c>
      <c r="Y52" s="86">
        <v>18</v>
      </c>
      <c r="Z52" s="86" t="s">
        <v>445</v>
      </c>
      <c r="AA52" s="86">
        <v>15</v>
      </c>
      <c r="AB52" s="86"/>
      <c r="AF52" s="19"/>
      <c r="AG52" s="31"/>
      <c r="AH52" s="31">
        <f t="shared" ref="AH52:AH74" si="29">U52-S52</f>
        <v>0</v>
      </c>
      <c r="AI52" s="31">
        <f t="shared" ref="AI52:AI74" si="30">W52-U52</f>
        <v>6.5</v>
      </c>
      <c r="AJ52" s="31">
        <f t="shared" ref="AJ52:AJ74" si="31">Y52-W52</f>
        <v>1</v>
      </c>
      <c r="AK52" s="17" t="s">
        <v>230</v>
      </c>
    </row>
    <row r="53" spans="1:37" ht="15.75" customHeight="1" x14ac:dyDescent="0.25">
      <c r="A53" s="83" t="s">
        <v>171</v>
      </c>
      <c r="B53" s="85" t="s">
        <v>243</v>
      </c>
      <c r="C53" s="83" t="s">
        <v>237</v>
      </c>
      <c r="D53" s="86" t="s">
        <v>298</v>
      </c>
      <c r="E53" s="30" t="s">
        <v>313</v>
      </c>
      <c r="F53" s="86" t="s">
        <v>224</v>
      </c>
      <c r="G53" s="85" t="s">
        <v>249</v>
      </c>
      <c r="H53" s="86" t="s">
        <v>292</v>
      </c>
      <c r="I53" s="85"/>
      <c r="J53" s="85"/>
      <c r="K53" s="85"/>
      <c r="L53" s="85"/>
      <c r="M53" s="85"/>
      <c r="N53" s="85"/>
      <c r="O53" s="85"/>
      <c r="P53" s="85"/>
      <c r="Q53" s="83"/>
      <c r="R53" s="83">
        <v>13</v>
      </c>
      <c r="S53" s="83">
        <v>13</v>
      </c>
      <c r="T53" s="83">
        <v>13</v>
      </c>
      <c r="U53" s="89">
        <v>14</v>
      </c>
      <c r="V53" s="89" t="s">
        <v>399</v>
      </c>
      <c r="W53" s="89">
        <v>15</v>
      </c>
      <c r="X53" s="89" t="s">
        <v>438</v>
      </c>
      <c r="Y53" s="86">
        <v>17.75</v>
      </c>
      <c r="Z53" s="86" t="s">
        <v>430</v>
      </c>
      <c r="AA53" s="86">
        <v>15.5</v>
      </c>
      <c r="AB53" s="86"/>
      <c r="AF53" s="19"/>
      <c r="AG53" s="31"/>
      <c r="AH53" s="31">
        <f t="shared" si="29"/>
        <v>1</v>
      </c>
      <c r="AI53" s="31">
        <f t="shared" si="30"/>
        <v>1</v>
      </c>
      <c r="AJ53" s="31">
        <f t="shared" si="31"/>
        <v>2.75</v>
      </c>
      <c r="AK53" s="17" t="s">
        <v>230</v>
      </c>
    </row>
    <row r="54" spans="1:37" ht="15.75" customHeight="1" x14ac:dyDescent="0.25">
      <c r="A54" s="84" t="s">
        <v>468</v>
      </c>
      <c r="B54" s="85" t="s">
        <v>243</v>
      </c>
      <c r="C54" s="83" t="s">
        <v>237</v>
      </c>
      <c r="D54" s="86" t="s">
        <v>298</v>
      </c>
      <c r="E54" s="30" t="s">
        <v>313</v>
      </c>
      <c r="F54" s="86" t="s">
        <v>224</v>
      </c>
      <c r="G54" s="85" t="s">
        <v>249</v>
      </c>
      <c r="H54" s="86" t="s">
        <v>292</v>
      </c>
      <c r="I54" s="85"/>
      <c r="J54" s="85"/>
      <c r="K54" s="85"/>
      <c r="L54" s="85"/>
      <c r="M54" s="85"/>
      <c r="N54" s="85"/>
      <c r="O54" s="85"/>
      <c r="P54" s="85"/>
      <c r="Q54" s="83"/>
      <c r="R54" s="83">
        <v>14</v>
      </c>
      <c r="S54" s="83">
        <v>14</v>
      </c>
      <c r="T54" s="83">
        <v>14</v>
      </c>
      <c r="U54" s="89">
        <v>14</v>
      </c>
      <c r="V54" s="89" t="s">
        <v>399</v>
      </c>
      <c r="W54" s="89">
        <v>17</v>
      </c>
      <c r="X54" s="89" t="s">
        <v>72</v>
      </c>
      <c r="Y54" s="123">
        <v>8</v>
      </c>
      <c r="Z54" s="89" t="s">
        <v>473</v>
      </c>
      <c r="AA54" s="89">
        <v>10</v>
      </c>
      <c r="AB54" s="89"/>
      <c r="AF54" s="19"/>
      <c r="AG54" s="31"/>
      <c r="AH54" s="31">
        <f t="shared" si="29"/>
        <v>0</v>
      </c>
      <c r="AI54" s="31">
        <f t="shared" si="30"/>
        <v>3</v>
      </c>
      <c r="AJ54" s="23">
        <f t="shared" si="31"/>
        <v>-9</v>
      </c>
      <c r="AK54" s="17" t="s">
        <v>230</v>
      </c>
    </row>
    <row r="55" spans="1:37" ht="15.75" customHeight="1" x14ac:dyDescent="0.25">
      <c r="A55" s="83" t="s">
        <v>174</v>
      </c>
      <c r="B55" s="85" t="s">
        <v>243</v>
      </c>
      <c r="C55" s="83" t="s">
        <v>237</v>
      </c>
      <c r="D55" s="86" t="s">
        <v>298</v>
      </c>
      <c r="E55" s="30" t="s">
        <v>313</v>
      </c>
      <c r="F55" s="86" t="s">
        <v>224</v>
      </c>
      <c r="G55" s="85" t="s">
        <v>249</v>
      </c>
      <c r="H55" s="86" t="s">
        <v>292</v>
      </c>
      <c r="I55" s="85"/>
      <c r="J55" s="85"/>
      <c r="K55" s="85"/>
      <c r="L55" s="85"/>
      <c r="M55" s="85"/>
      <c r="N55" s="85"/>
      <c r="O55" s="85"/>
      <c r="P55" s="85"/>
      <c r="Q55" s="83"/>
      <c r="R55" s="83">
        <v>12</v>
      </c>
      <c r="S55" s="83">
        <v>12</v>
      </c>
      <c r="T55" s="83">
        <v>12</v>
      </c>
      <c r="U55" s="89">
        <v>12</v>
      </c>
      <c r="V55" s="89" t="s">
        <v>461</v>
      </c>
      <c r="W55" s="89">
        <v>22</v>
      </c>
      <c r="X55" s="89" t="s">
        <v>121</v>
      </c>
      <c r="Y55" s="48">
        <v>13.5</v>
      </c>
      <c r="Z55" s="86" t="s">
        <v>462</v>
      </c>
      <c r="AA55" s="32">
        <v>10.5</v>
      </c>
      <c r="AF55" s="19"/>
      <c r="AG55" s="31"/>
      <c r="AH55" s="31">
        <f t="shared" si="29"/>
        <v>0</v>
      </c>
      <c r="AI55" s="31">
        <f t="shared" si="30"/>
        <v>10</v>
      </c>
      <c r="AJ55" s="23">
        <f t="shared" si="31"/>
        <v>-8.5</v>
      </c>
      <c r="AK55" s="17" t="s">
        <v>230</v>
      </c>
    </row>
    <row r="56" spans="1:37" ht="15.75" customHeight="1" x14ac:dyDescent="0.25">
      <c r="A56" s="88" t="s">
        <v>228</v>
      </c>
      <c r="B56" s="85" t="s">
        <v>243</v>
      </c>
      <c r="C56" s="83" t="s">
        <v>237</v>
      </c>
      <c r="D56" s="86" t="s">
        <v>298</v>
      </c>
      <c r="E56" s="30" t="s">
        <v>313</v>
      </c>
      <c r="F56" s="86" t="s">
        <v>224</v>
      </c>
      <c r="G56" s="85" t="s">
        <v>249</v>
      </c>
      <c r="H56" s="86" t="s">
        <v>292</v>
      </c>
      <c r="I56" s="85"/>
      <c r="J56" s="85"/>
      <c r="K56" s="85"/>
      <c r="L56" s="85"/>
      <c r="M56" s="85"/>
      <c r="N56" s="85"/>
      <c r="O56" s="85"/>
      <c r="P56" s="85"/>
      <c r="Q56" s="83"/>
      <c r="R56" s="83">
        <v>12</v>
      </c>
      <c r="S56" s="83">
        <v>12</v>
      </c>
      <c r="T56" s="83">
        <v>12</v>
      </c>
      <c r="U56" s="89">
        <v>14</v>
      </c>
      <c r="V56" s="89" t="s">
        <v>399</v>
      </c>
      <c r="W56" s="89">
        <v>18</v>
      </c>
      <c r="X56" s="89" t="s">
        <v>114</v>
      </c>
      <c r="Y56" s="86">
        <v>18</v>
      </c>
      <c r="Z56" s="86" t="s">
        <v>460</v>
      </c>
      <c r="AA56" s="86">
        <v>17</v>
      </c>
      <c r="AB56" s="86"/>
      <c r="AF56" s="19"/>
      <c r="AG56" s="31"/>
      <c r="AH56" s="31">
        <f t="shared" si="29"/>
        <v>2</v>
      </c>
      <c r="AI56" s="31">
        <f t="shared" si="30"/>
        <v>4</v>
      </c>
      <c r="AJ56" s="31">
        <f t="shared" si="31"/>
        <v>0</v>
      </c>
      <c r="AK56" s="17" t="s">
        <v>230</v>
      </c>
    </row>
    <row r="57" spans="1:37" ht="15.75" customHeight="1" x14ac:dyDescent="0.25">
      <c r="A57" s="111" t="s">
        <v>176</v>
      </c>
      <c r="B57" s="85" t="s">
        <v>243</v>
      </c>
      <c r="C57" s="83" t="s">
        <v>237</v>
      </c>
      <c r="D57" s="86" t="s">
        <v>298</v>
      </c>
      <c r="E57" s="30" t="s">
        <v>313</v>
      </c>
      <c r="F57" s="86" t="s">
        <v>224</v>
      </c>
      <c r="G57" s="85" t="s">
        <v>249</v>
      </c>
      <c r="H57" s="86" t="s">
        <v>292</v>
      </c>
      <c r="I57" s="85"/>
      <c r="J57" s="85"/>
      <c r="K57" s="85"/>
      <c r="L57" s="85"/>
      <c r="M57" s="85"/>
      <c r="N57" s="85"/>
      <c r="O57" s="85"/>
      <c r="P57" s="85"/>
      <c r="Q57" s="83"/>
      <c r="R57" s="83">
        <v>9</v>
      </c>
      <c r="S57" s="83">
        <v>9</v>
      </c>
      <c r="T57" s="83">
        <v>9</v>
      </c>
      <c r="U57" s="89">
        <v>10</v>
      </c>
      <c r="V57" s="89" t="s">
        <v>124</v>
      </c>
      <c r="W57" s="127" t="s">
        <v>369</v>
      </c>
      <c r="X57" s="89" t="s">
        <v>472</v>
      </c>
      <c r="Y57" s="127" t="s">
        <v>369</v>
      </c>
      <c r="Z57" s="89" t="s">
        <v>472</v>
      </c>
      <c r="AA57" s="86" t="s">
        <v>369</v>
      </c>
      <c r="AB57" s="86"/>
      <c r="AF57" s="19"/>
      <c r="AG57" s="31"/>
      <c r="AH57" s="31">
        <f t="shared" si="29"/>
        <v>1</v>
      </c>
      <c r="AI57" s="110" t="e">
        <f t="shared" si="30"/>
        <v>#VALUE!</v>
      </c>
      <c r="AJ57" s="110" t="e">
        <f t="shared" si="31"/>
        <v>#VALUE!</v>
      </c>
      <c r="AK57" s="17" t="s">
        <v>230</v>
      </c>
    </row>
    <row r="58" spans="1:37" ht="15.75" customHeight="1" x14ac:dyDescent="0.25">
      <c r="A58" s="83" t="s">
        <v>179</v>
      </c>
      <c r="B58" s="85" t="s">
        <v>243</v>
      </c>
      <c r="C58" s="83" t="s">
        <v>237</v>
      </c>
      <c r="D58" s="86" t="s">
        <v>298</v>
      </c>
      <c r="E58" s="30" t="s">
        <v>313</v>
      </c>
      <c r="F58" s="86" t="s">
        <v>224</v>
      </c>
      <c r="G58" s="85" t="s">
        <v>249</v>
      </c>
      <c r="H58" s="86" t="s">
        <v>292</v>
      </c>
      <c r="I58" s="85"/>
      <c r="J58" s="85"/>
      <c r="K58" s="85"/>
      <c r="L58" s="85"/>
      <c r="M58" s="85"/>
      <c r="N58" s="85"/>
      <c r="O58" s="85"/>
      <c r="P58" s="85"/>
      <c r="Q58" s="83"/>
      <c r="R58" s="83">
        <v>10.5</v>
      </c>
      <c r="S58" s="83">
        <v>11.5</v>
      </c>
      <c r="T58" s="83">
        <v>11.5</v>
      </c>
      <c r="U58" s="89">
        <v>12</v>
      </c>
      <c r="V58" s="89" t="s">
        <v>448</v>
      </c>
      <c r="W58" s="89">
        <v>12</v>
      </c>
      <c r="X58" s="89" t="s">
        <v>453</v>
      </c>
      <c r="Y58" s="86">
        <v>12</v>
      </c>
      <c r="Z58" s="86" t="s">
        <v>459</v>
      </c>
      <c r="AA58" s="89">
        <v>10.5</v>
      </c>
      <c r="AB58" s="89"/>
      <c r="AF58" s="19"/>
      <c r="AG58" s="31"/>
      <c r="AH58" s="31">
        <f t="shared" si="29"/>
        <v>0.5</v>
      </c>
      <c r="AI58" s="31">
        <f t="shared" si="30"/>
        <v>0</v>
      </c>
      <c r="AJ58" s="31">
        <f t="shared" si="31"/>
        <v>0</v>
      </c>
      <c r="AK58" s="17" t="s">
        <v>230</v>
      </c>
    </row>
    <row r="59" spans="1:37" ht="15.75" customHeight="1" x14ac:dyDescent="0.25">
      <c r="A59" s="84" t="s">
        <v>466</v>
      </c>
      <c r="B59" s="85" t="s">
        <v>243</v>
      </c>
      <c r="C59" s="83" t="s">
        <v>237</v>
      </c>
      <c r="D59" s="86" t="s">
        <v>298</v>
      </c>
      <c r="E59" s="30" t="s">
        <v>313</v>
      </c>
      <c r="F59" s="86" t="s">
        <v>224</v>
      </c>
      <c r="G59" s="85" t="s">
        <v>249</v>
      </c>
      <c r="H59" s="86" t="s">
        <v>292</v>
      </c>
      <c r="I59" s="85"/>
      <c r="J59" s="85"/>
      <c r="K59" s="85"/>
      <c r="L59" s="85"/>
      <c r="M59" s="85"/>
      <c r="N59" s="85"/>
      <c r="O59" s="85"/>
      <c r="P59" s="85"/>
      <c r="Q59" s="83"/>
      <c r="R59" s="83">
        <v>11</v>
      </c>
      <c r="S59" s="83">
        <v>12</v>
      </c>
      <c r="T59" s="83">
        <v>12</v>
      </c>
      <c r="U59" s="89">
        <v>12</v>
      </c>
      <c r="V59" s="89" t="s">
        <v>448</v>
      </c>
      <c r="W59" s="89">
        <v>13</v>
      </c>
      <c r="X59" s="89" t="s">
        <v>463</v>
      </c>
      <c r="Y59" s="89">
        <v>16.75</v>
      </c>
      <c r="Z59" s="89" t="s">
        <v>464</v>
      </c>
      <c r="AA59" s="89">
        <v>13</v>
      </c>
      <c r="AB59" s="89"/>
      <c r="AF59" s="19"/>
      <c r="AG59" s="31"/>
      <c r="AH59" s="31">
        <f t="shared" si="29"/>
        <v>0</v>
      </c>
      <c r="AI59" s="31">
        <f t="shared" si="30"/>
        <v>1</v>
      </c>
      <c r="AJ59" s="31">
        <f t="shared" si="31"/>
        <v>3.75</v>
      </c>
      <c r="AK59" s="17" t="s">
        <v>230</v>
      </c>
    </row>
    <row r="60" spans="1:37" ht="15.75" customHeight="1" x14ac:dyDescent="0.25">
      <c r="A60" s="83" t="s">
        <v>182</v>
      </c>
      <c r="B60" s="85" t="s">
        <v>243</v>
      </c>
      <c r="C60" s="83" t="s">
        <v>237</v>
      </c>
      <c r="D60" s="86" t="s">
        <v>298</v>
      </c>
      <c r="E60" s="30" t="s">
        <v>313</v>
      </c>
      <c r="F60" s="86" t="s">
        <v>224</v>
      </c>
      <c r="G60" s="85" t="s">
        <v>249</v>
      </c>
      <c r="H60" s="86" t="s">
        <v>292</v>
      </c>
      <c r="I60" s="85"/>
      <c r="J60" s="85"/>
      <c r="K60" s="85"/>
      <c r="L60" s="85"/>
      <c r="M60" s="85"/>
      <c r="N60" s="85"/>
      <c r="O60" s="85"/>
      <c r="P60" s="85"/>
      <c r="Q60" s="83"/>
      <c r="R60" s="83">
        <v>13</v>
      </c>
      <c r="S60" s="83">
        <v>14</v>
      </c>
      <c r="T60" s="83">
        <v>14</v>
      </c>
      <c r="U60" s="89">
        <v>14.5</v>
      </c>
      <c r="V60" s="89" t="s">
        <v>470</v>
      </c>
      <c r="W60" s="89">
        <v>20</v>
      </c>
      <c r="X60" s="89" t="s">
        <v>56</v>
      </c>
      <c r="Y60" s="86">
        <v>21.5</v>
      </c>
      <c r="Z60" s="86" t="s">
        <v>471</v>
      </c>
      <c r="AA60" s="86">
        <v>19</v>
      </c>
      <c r="AB60" s="86"/>
      <c r="AF60" s="19"/>
      <c r="AG60" s="31"/>
      <c r="AH60" s="31">
        <f t="shared" si="29"/>
        <v>0.5</v>
      </c>
      <c r="AI60" s="31">
        <f t="shared" si="30"/>
        <v>5.5</v>
      </c>
      <c r="AJ60" s="31">
        <f t="shared" si="31"/>
        <v>1.5</v>
      </c>
      <c r="AK60" s="17" t="s">
        <v>230</v>
      </c>
    </row>
    <row r="61" spans="1:37" ht="15.75" customHeight="1" x14ac:dyDescent="0.25">
      <c r="A61" s="111" t="s">
        <v>183</v>
      </c>
      <c r="B61" s="85" t="s">
        <v>243</v>
      </c>
      <c r="C61" s="83" t="s">
        <v>237</v>
      </c>
      <c r="D61" s="86" t="s">
        <v>298</v>
      </c>
      <c r="E61" s="30" t="s">
        <v>313</v>
      </c>
      <c r="F61" s="86" t="s">
        <v>224</v>
      </c>
      <c r="G61" s="20" t="s">
        <v>250</v>
      </c>
      <c r="H61" s="20" t="s">
        <v>250</v>
      </c>
      <c r="I61" s="85"/>
      <c r="J61" s="85"/>
      <c r="K61" s="85"/>
      <c r="L61" s="85"/>
      <c r="M61" s="85"/>
      <c r="N61" s="85"/>
      <c r="O61" s="85"/>
      <c r="P61" s="85"/>
      <c r="Q61" s="83"/>
      <c r="R61" s="83">
        <v>16</v>
      </c>
      <c r="S61" s="83">
        <v>16</v>
      </c>
      <c r="T61" s="83">
        <v>16</v>
      </c>
      <c r="U61" s="89">
        <v>16</v>
      </c>
      <c r="V61" s="89" t="s">
        <v>402</v>
      </c>
      <c r="W61" s="127" t="s">
        <v>369</v>
      </c>
      <c r="X61" s="89" t="s">
        <v>469</v>
      </c>
      <c r="Y61" s="127" t="s">
        <v>369</v>
      </c>
      <c r="Z61" s="89"/>
      <c r="AA61" s="89" t="s">
        <v>369</v>
      </c>
      <c r="AB61" s="89"/>
      <c r="AF61" s="19"/>
      <c r="AG61" s="31"/>
      <c r="AH61" s="31">
        <f t="shared" si="29"/>
        <v>0</v>
      </c>
      <c r="AI61" s="110" t="e">
        <f t="shared" si="30"/>
        <v>#VALUE!</v>
      </c>
      <c r="AJ61" s="110" t="e">
        <f t="shared" si="31"/>
        <v>#VALUE!</v>
      </c>
      <c r="AK61" s="17" t="s">
        <v>230</v>
      </c>
    </row>
    <row r="62" spans="1:37" ht="15.75" customHeight="1" x14ac:dyDescent="0.25">
      <c r="A62" s="84" t="s">
        <v>467</v>
      </c>
      <c r="B62" s="85" t="s">
        <v>243</v>
      </c>
      <c r="C62" s="83" t="s">
        <v>237</v>
      </c>
      <c r="D62" s="86" t="s">
        <v>298</v>
      </c>
      <c r="E62" s="30" t="s">
        <v>313</v>
      </c>
      <c r="F62" s="86" t="s">
        <v>224</v>
      </c>
      <c r="G62" s="85" t="s">
        <v>249</v>
      </c>
      <c r="H62" s="86" t="s">
        <v>292</v>
      </c>
      <c r="I62" s="85"/>
      <c r="J62" s="85"/>
      <c r="K62" s="85"/>
      <c r="L62" s="85"/>
      <c r="M62" s="85"/>
      <c r="N62" s="85"/>
      <c r="O62" s="85"/>
      <c r="P62" s="85"/>
      <c r="Q62" s="83"/>
      <c r="R62" s="83">
        <v>12</v>
      </c>
      <c r="S62" s="83">
        <v>12</v>
      </c>
      <c r="T62" s="83">
        <v>12</v>
      </c>
      <c r="U62" s="89">
        <v>12</v>
      </c>
      <c r="V62" s="89" t="s">
        <v>448</v>
      </c>
      <c r="W62" s="89">
        <v>17</v>
      </c>
      <c r="X62" s="89" t="s">
        <v>72</v>
      </c>
      <c r="Y62" s="89">
        <v>17.25</v>
      </c>
      <c r="Z62" s="89" t="s">
        <v>465</v>
      </c>
      <c r="AA62" s="89">
        <v>15.5</v>
      </c>
      <c r="AB62" s="89"/>
      <c r="AF62" s="19"/>
      <c r="AG62" s="31"/>
      <c r="AH62" s="31">
        <f t="shared" si="29"/>
        <v>0</v>
      </c>
      <c r="AI62" s="31">
        <f t="shared" si="30"/>
        <v>5</v>
      </c>
      <c r="AJ62" s="31">
        <f t="shared" si="31"/>
        <v>0.25</v>
      </c>
      <c r="AK62" s="17" t="s">
        <v>230</v>
      </c>
    </row>
    <row r="63" spans="1:37" ht="15.75" customHeight="1" x14ac:dyDescent="0.25">
      <c r="A63" s="111" t="s">
        <v>181</v>
      </c>
      <c r="B63" s="85" t="s">
        <v>243</v>
      </c>
      <c r="C63" s="83" t="s">
        <v>237</v>
      </c>
      <c r="D63" s="86" t="s">
        <v>299</v>
      </c>
      <c r="E63" s="30" t="s">
        <v>313</v>
      </c>
      <c r="F63" s="86" t="s">
        <v>224</v>
      </c>
      <c r="G63" s="85" t="s">
        <v>249</v>
      </c>
      <c r="H63" s="86" t="s">
        <v>292</v>
      </c>
      <c r="I63" s="85"/>
      <c r="J63" s="85"/>
      <c r="K63" s="85"/>
      <c r="L63" s="85"/>
      <c r="M63" s="85"/>
      <c r="N63" s="85"/>
      <c r="O63" s="85"/>
      <c r="P63" s="85"/>
      <c r="Q63" s="83"/>
      <c r="R63" s="83">
        <v>12</v>
      </c>
      <c r="S63" s="83">
        <v>12</v>
      </c>
      <c r="T63" s="83">
        <v>12</v>
      </c>
      <c r="U63" s="89">
        <v>12</v>
      </c>
      <c r="V63" s="89" t="s">
        <v>446</v>
      </c>
      <c r="W63" s="127" t="s">
        <v>369</v>
      </c>
      <c r="X63" s="89" t="s">
        <v>447</v>
      </c>
      <c r="Y63" s="127" t="s">
        <v>369</v>
      </c>
      <c r="Z63" s="89"/>
      <c r="AA63" s="89" t="s">
        <v>369</v>
      </c>
      <c r="AB63" s="89"/>
      <c r="AF63" s="19"/>
      <c r="AG63" s="31"/>
      <c r="AH63" s="31">
        <f t="shared" si="29"/>
        <v>0</v>
      </c>
      <c r="AI63" s="110" t="e">
        <f t="shared" si="30"/>
        <v>#VALUE!</v>
      </c>
      <c r="AJ63" s="110" t="e">
        <f t="shared" si="31"/>
        <v>#VALUE!</v>
      </c>
      <c r="AK63" s="17" t="s">
        <v>234</v>
      </c>
    </row>
    <row r="64" spans="1:37" ht="15.75" customHeight="1" x14ac:dyDescent="0.25">
      <c r="A64" s="88" t="s">
        <v>226</v>
      </c>
      <c r="B64" s="85" t="s">
        <v>243</v>
      </c>
      <c r="C64" s="83" t="s">
        <v>237</v>
      </c>
      <c r="D64" s="86" t="s">
        <v>299</v>
      </c>
      <c r="E64" s="30" t="s">
        <v>313</v>
      </c>
      <c r="F64" s="86" t="s">
        <v>224</v>
      </c>
      <c r="G64" s="85" t="s">
        <v>249</v>
      </c>
      <c r="H64" s="86" t="s">
        <v>292</v>
      </c>
      <c r="I64" s="85"/>
      <c r="J64" s="85"/>
      <c r="K64" s="85"/>
      <c r="L64" s="85"/>
      <c r="M64" s="85"/>
      <c r="N64" s="85"/>
      <c r="O64" s="85"/>
      <c r="P64" s="85"/>
      <c r="Q64" s="83"/>
      <c r="R64" s="83">
        <v>12</v>
      </c>
      <c r="S64" s="83">
        <v>12</v>
      </c>
      <c r="T64" s="83">
        <v>12</v>
      </c>
      <c r="U64" s="89">
        <v>12</v>
      </c>
      <c r="V64" s="89" t="s">
        <v>448</v>
      </c>
      <c r="W64" s="89">
        <v>18</v>
      </c>
      <c r="X64" s="89" t="s">
        <v>449</v>
      </c>
      <c r="Y64" s="86">
        <v>25.25</v>
      </c>
      <c r="Z64" s="86" t="s">
        <v>450</v>
      </c>
      <c r="AA64" s="86">
        <v>22</v>
      </c>
      <c r="AB64" s="86"/>
      <c r="AF64" s="19"/>
      <c r="AG64" s="31"/>
      <c r="AH64" s="31">
        <f t="shared" si="29"/>
        <v>0</v>
      </c>
      <c r="AI64" s="31">
        <f t="shared" si="30"/>
        <v>6</v>
      </c>
      <c r="AJ64" s="31">
        <f t="shared" si="31"/>
        <v>7.25</v>
      </c>
      <c r="AK64" s="17" t="s">
        <v>232</v>
      </c>
    </row>
    <row r="65" spans="1:38" ht="15.75" customHeight="1" x14ac:dyDescent="0.25">
      <c r="A65" s="128" t="s">
        <v>225</v>
      </c>
      <c r="B65" s="85" t="s">
        <v>243</v>
      </c>
      <c r="C65" s="83" t="s">
        <v>237</v>
      </c>
      <c r="D65" s="86" t="s">
        <v>299</v>
      </c>
      <c r="E65" s="30" t="s">
        <v>313</v>
      </c>
      <c r="F65" s="86" t="s">
        <v>224</v>
      </c>
      <c r="G65" s="85" t="s">
        <v>249</v>
      </c>
      <c r="H65" s="86" t="s">
        <v>292</v>
      </c>
      <c r="I65" s="85"/>
      <c r="J65" s="85"/>
      <c r="K65" s="85"/>
      <c r="L65" s="85"/>
      <c r="M65" s="85"/>
      <c r="N65" s="85"/>
      <c r="O65" s="85"/>
      <c r="P65" s="85"/>
      <c r="Q65" s="83"/>
      <c r="R65" s="83">
        <v>4</v>
      </c>
      <c r="S65" s="83">
        <v>4</v>
      </c>
      <c r="T65" s="83">
        <v>4</v>
      </c>
      <c r="U65" s="84">
        <v>6</v>
      </c>
      <c r="V65" s="84" t="s">
        <v>451</v>
      </c>
      <c r="W65" s="127" t="s">
        <v>369</v>
      </c>
      <c r="X65" s="89" t="s">
        <v>474</v>
      </c>
      <c r="Y65" s="127" t="s">
        <v>369</v>
      </c>
      <c r="Z65" s="89" t="s">
        <v>474</v>
      </c>
      <c r="AA65" s="89" t="s">
        <v>369</v>
      </c>
      <c r="AB65" s="89"/>
      <c r="AF65" s="19"/>
      <c r="AG65" s="31"/>
      <c r="AH65" s="31">
        <f t="shared" si="29"/>
        <v>2</v>
      </c>
      <c r="AI65" s="110" t="e">
        <f t="shared" si="30"/>
        <v>#VALUE!</v>
      </c>
      <c r="AJ65" s="110" t="e">
        <f t="shared" si="31"/>
        <v>#VALUE!</v>
      </c>
      <c r="AK65" s="17" t="s">
        <v>196</v>
      </c>
    </row>
    <row r="66" spans="1:38" ht="15.75" customHeight="1" x14ac:dyDescent="0.25">
      <c r="A66" s="111" t="s">
        <v>165</v>
      </c>
      <c r="B66" s="85" t="s">
        <v>243</v>
      </c>
      <c r="C66" s="83" t="s">
        <v>237</v>
      </c>
      <c r="D66" s="86" t="s">
        <v>240</v>
      </c>
      <c r="E66" s="30" t="s">
        <v>313</v>
      </c>
      <c r="F66" s="86" t="s">
        <v>224</v>
      </c>
      <c r="G66" s="85" t="s">
        <v>249</v>
      </c>
      <c r="H66" s="86" t="s">
        <v>292</v>
      </c>
      <c r="I66" s="85"/>
      <c r="J66" s="85"/>
      <c r="K66" s="85"/>
      <c r="L66" s="85"/>
      <c r="M66" s="85"/>
      <c r="N66" s="85"/>
      <c r="O66" s="85"/>
      <c r="P66" s="85"/>
      <c r="Q66" s="83"/>
      <c r="R66" s="83">
        <v>12</v>
      </c>
      <c r="S66" s="83">
        <v>12</v>
      </c>
      <c r="T66" s="83">
        <v>12</v>
      </c>
      <c r="U66" s="89">
        <v>12</v>
      </c>
      <c r="V66" s="89" t="s">
        <v>448</v>
      </c>
      <c r="W66" s="127" t="s">
        <v>369</v>
      </c>
      <c r="X66" s="89" t="s">
        <v>456</v>
      </c>
      <c r="Y66" s="127" t="s">
        <v>369</v>
      </c>
      <c r="Z66" s="89" t="s">
        <v>457</v>
      </c>
      <c r="AA66" s="89" t="s">
        <v>369</v>
      </c>
      <c r="AB66" s="89"/>
      <c r="AF66" s="19"/>
      <c r="AG66" s="31"/>
      <c r="AH66" s="31">
        <f t="shared" si="29"/>
        <v>0</v>
      </c>
      <c r="AI66" s="110" t="e">
        <f t="shared" si="30"/>
        <v>#VALUE!</v>
      </c>
      <c r="AJ66" s="110" t="e">
        <f t="shared" si="31"/>
        <v>#VALUE!</v>
      </c>
      <c r="AK66" s="17" t="s">
        <v>232</v>
      </c>
    </row>
    <row r="67" spans="1:38" ht="15.75" customHeight="1" x14ac:dyDescent="0.25">
      <c r="A67" s="111" t="s">
        <v>167</v>
      </c>
      <c r="B67" s="85" t="s">
        <v>243</v>
      </c>
      <c r="C67" s="83" t="s">
        <v>237</v>
      </c>
      <c r="D67" s="86" t="s">
        <v>240</v>
      </c>
      <c r="E67" s="30" t="s">
        <v>313</v>
      </c>
      <c r="F67" s="86" t="s">
        <v>224</v>
      </c>
      <c r="G67" s="85" t="s">
        <v>249</v>
      </c>
      <c r="H67" s="86" t="s">
        <v>292</v>
      </c>
      <c r="I67" s="85"/>
      <c r="J67" s="85"/>
      <c r="K67" s="85"/>
      <c r="L67" s="85"/>
      <c r="M67" s="85"/>
      <c r="N67" s="85"/>
      <c r="O67" s="85"/>
      <c r="P67" s="85"/>
      <c r="Q67" s="83"/>
      <c r="R67" s="83">
        <v>12.5</v>
      </c>
      <c r="S67" s="83">
        <v>12.5</v>
      </c>
      <c r="T67" s="83">
        <v>12.5</v>
      </c>
      <c r="U67" s="89">
        <v>12.5</v>
      </c>
      <c r="V67" s="89" t="s">
        <v>458</v>
      </c>
      <c r="W67" s="127" t="s">
        <v>369</v>
      </c>
      <c r="X67" s="89" t="s">
        <v>456</v>
      </c>
      <c r="Y67" s="127" t="s">
        <v>369</v>
      </c>
      <c r="Z67" s="89" t="s">
        <v>457</v>
      </c>
      <c r="AA67" s="89" t="s">
        <v>369</v>
      </c>
      <c r="AB67" s="89"/>
      <c r="AF67" s="19"/>
      <c r="AG67" s="31"/>
      <c r="AH67" s="31">
        <f t="shared" si="29"/>
        <v>0</v>
      </c>
      <c r="AI67" s="110" t="e">
        <f t="shared" si="30"/>
        <v>#VALUE!</v>
      </c>
      <c r="AJ67" s="110" t="e">
        <f t="shared" si="31"/>
        <v>#VALUE!</v>
      </c>
      <c r="AK67" s="17" t="s">
        <v>232</v>
      </c>
    </row>
    <row r="68" spans="1:38" ht="15.75" customHeight="1" x14ac:dyDescent="0.25">
      <c r="A68" s="83" t="s">
        <v>186</v>
      </c>
      <c r="B68" s="85" t="s">
        <v>243</v>
      </c>
      <c r="C68" s="83" t="s">
        <v>237</v>
      </c>
      <c r="D68" s="86" t="s">
        <v>240</v>
      </c>
      <c r="E68" s="30" t="s">
        <v>313</v>
      </c>
      <c r="F68" s="86" t="s">
        <v>224</v>
      </c>
      <c r="G68" s="20" t="s">
        <v>250</v>
      </c>
      <c r="H68" s="20" t="s">
        <v>250</v>
      </c>
      <c r="I68" s="85"/>
      <c r="J68" s="85"/>
      <c r="K68" s="85"/>
      <c r="L68" s="85"/>
      <c r="M68" s="85"/>
      <c r="N68" s="85"/>
      <c r="O68" s="85"/>
      <c r="P68" s="85"/>
      <c r="Q68" s="83"/>
      <c r="R68" s="83">
        <v>12.5</v>
      </c>
      <c r="S68" s="83">
        <v>13.5</v>
      </c>
      <c r="T68" s="83">
        <v>13.5</v>
      </c>
      <c r="U68" s="89">
        <v>14</v>
      </c>
      <c r="V68" s="89" t="s">
        <v>399</v>
      </c>
      <c r="W68" s="89">
        <v>14</v>
      </c>
      <c r="X68" s="89" t="s">
        <v>399</v>
      </c>
      <c r="Y68" s="86">
        <v>16</v>
      </c>
      <c r="Z68" s="86" t="s">
        <v>452</v>
      </c>
      <c r="AA68" s="86">
        <v>13</v>
      </c>
      <c r="AB68" s="86"/>
      <c r="AF68" s="19"/>
      <c r="AG68" s="31"/>
      <c r="AH68" s="31">
        <f t="shared" si="29"/>
        <v>0.5</v>
      </c>
      <c r="AI68" s="31">
        <f t="shared" si="30"/>
        <v>0</v>
      </c>
      <c r="AJ68" s="31">
        <f t="shared" si="31"/>
        <v>2</v>
      </c>
      <c r="AK68" s="17" t="s">
        <v>232</v>
      </c>
    </row>
    <row r="69" spans="1:38" ht="15.75" customHeight="1" x14ac:dyDescent="0.25">
      <c r="A69" s="83" t="s">
        <v>184</v>
      </c>
      <c r="B69" s="85" t="s">
        <v>243</v>
      </c>
      <c r="C69" s="83" t="s">
        <v>237</v>
      </c>
      <c r="D69" s="86" t="s">
        <v>240</v>
      </c>
      <c r="E69" s="30" t="s">
        <v>313</v>
      </c>
      <c r="F69" s="86" t="s">
        <v>224</v>
      </c>
      <c r="G69" s="85" t="s">
        <v>249</v>
      </c>
      <c r="H69" s="86" t="s">
        <v>292</v>
      </c>
      <c r="I69" s="85"/>
      <c r="J69" s="85"/>
      <c r="K69" s="85"/>
      <c r="L69" s="85"/>
      <c r="M69" s="85"/>
      <c r="N69" s="85"/>
      <c r="O69" s="85"/>
      <c r="P69" s="85"/>
      <c r="Q69" s="83"/>
      <c r="R69" s="83">
        <v>11</v>
      </c>
      <c r="S69" s="83">
        <v>13</v>
      </c>
      <c r="T69" s="83">
        <v>13</v>
      </c>
      <c r="U69" s="89">
        <v>13</v>
      </c>
      <c r="V69" s="89" t="s">
        <v>132</v>
      </c>
      <c r="W69" s="89">
        <v>18</v>
      </c>
      <c r="X69" s="89" t="s">
        <v>114</v>
      </c>
      <c r="Y69" s="86">
        <v>20.5</v>
      </c>
      <c r="Z69" s="86" t="s">
        <v>454</v>
      </c>
      <c r="AA69" s="86">
        <v>20.5</v>
      </c>
      <c r="AB69" s="86"/>
      <c r="AF69" s="19"/>
      <c r="AG69" s="31"/>
      <c r="AH69" s="31">
        <f t="shared" si="29"/>
        <v>0</v>
      </c>
      <c r="AI69" s="31">
        <f t="shared" si="30"/>
        <v>5</v>
      </c>
      <c r="AJ69" s="31">
        <f t="shared" si="31"/>
        <v>2.5</v>
      </c>
      <c r="AK69" s="17" t="s">
        <v>233</v>
      </c>
    </row>
    <row r="70" spans="1:38" ht="15.75" customHeight="1" x14ac:dyDescent="0.25">
      <c r="A70" s="88" t="s">
        <v>227</v>
      </c>
      <c r="B70" s="85" t="s">
        <v>243</v>
      </c>
      <c r="C70" s="83" t="s">
        <v>237</v>
      </c>
      <c r="D70" s="86" t="s">
        <v>240</v>
      </c>
      <c r="E70" s="30" t="s">
        <v>685</v>
      </c>
      <c r="F70" s="86" t="s">
        <v>224</v>
      </c>
      <c r="G70" s="85" t="s">
        <v>249</v>
      </c>
      <c r="H70" s="86" t="s">
        <v>292</v>
      </c>
      <c r="I70" s="85"/>
      <c r="J70" s="85"/>
      <c r="K70" s="85"/>
      <c r="L70" s="85"/>
      <c r="M70" s="85"/>
      <c r="N70" s="85"/>
      <c r="O70" s="85"/>
      <c r="P70" s="85"/>
      <c r="Q70" s="83"/>
      <c r="R70" s="83">
        <v>12</v>
      </c>
      <c r="S70" s="83">
        <v>12</v>
      </c>
      <c r="T70" s="83">
        <v>12</v>
      </c>
      <c r="U70" s="89">
        <v>13</v>
      </c>
      <c r="V70" s="89" t="s">
        <v>132</v>
      </c>
      <c r="W70" s="89">
        <v>13</v>
      </c>
      <c r="X70" s="89" t="s">
        <v>448</v>
      </c>
      <c r="Y70" s="86">
        <v>13.75</v>
      </c>
      <c r="Z70" s="86" t="s">
        <v>455</v>
      </c>
      <c r="AA70" s="86">
        <v>12</v>
      </c>
      <c r="AB70" s="86"/>
      <c r="AF70" s="19"/>
      <c r="AG70" s="31"/>
      <c r="AH70" s="31">
        <f t="shared" si="29"/>
        <v>1</v>
      </c>
      <c r="AI70" s="31">
        <f t="shared" si="30"/>
        <v>0</v>
      </c>
      <c r="AJ70" s="31">
        <f t="shared" si="31"/>
        <v>0.75</v>
      </c>
      <c r="AK70" s="17" t="s">
        <v>233</v>
      </c>
    </row>
    <row r="71" spans="1:38" ht="15.75" customHeight="1" x14ac:dyDescent="0.25">
      <c r="A71" s="111" t="s">
        <v>185</v>
      </c>
      <c r="B71" s="85" t="s">
        <v>243</v>
      </c>
      <c r="C71" s="83" t="s">
        <v>237</v>
      </c>
      <c r="D71" s="86" t="s">
        <v>240</v>
      </c>
      <c r="E71" s="30" t="s">
        <v>313</v>
      </c>
      <c r="F71" s="86" t="s">
        <v>224</v>
      </c>
      <c r="G71" s="85" t="s">
        <v>249</v>
      </c>
      <c r="H71" s="86" t="s">
        <v>292</v>
      </c>
      <c r="I71" s="85"/>
      <c r="J71" s="85"/>
      <c r="K71" s="85"/>
      <c r="L71" s="85"/>
      <c r="M71" s="85"/>
      <c r="N71" s="85"/>
      <c r="O71" s="85"/>
      <c r="P71" s="85"/>
      <c r="Q71" s="83"/>
      <c r="R71" s="83">
        <v>10</v>
      </c>
      <c r="S71" s="83">
        <v>10</v>
      </c>
      <c r="T71" s="83">
        <v>10</v>
      </c>
      <c r="U71" s="89">
        <v>11</v>
      </c>
      <c r="V71" s="89" t="s">
        <v>453</v>
      </c>
      <c r="W71" s="127" t="s">
        <v>369</v>
      </c>
      <c r="X71" s="89" t="s">
        <v>447</v>
      </c>
      <c r="Y71" s="127" t="s">
        <v>369</v>
      </c>
      <c r="Z71" s="89"/>
      <c r="AA71" s="89" t="s">
        <v>369</v>
      </c>
      <c r="AB71" s="89"/>
      <c r="AF71" s="19"/>
      <c r="AG71" s="31"/>
      <c r="AH71" s="31">
        <f t="shared" si="29"/>
        <v>1</v>
      </c>
      <c r="AI71" s="110" t="e">
        <f t="shared" si="30"/>
        <v>#VALUE!</v>
      </c>
      <c r="AJ71" s="110" t="e">
        <f t="shared" si="31"/>
        <v>#VALUE!</v>
      </c>
      <c r="AK71" s="17" t="s">
        <v>235</v>
      </c>
    </row>
    <row r="72" spans="1:38" ht="15.75" customHeight="1" x14ac:dyDescent="0.25">
      <c r="A72" s="83" t="s">
        <v>166</v>
      </c>
      <c r="B72" s="85" t="s">
        <v>243</v>
      </c>
      <c r="C72" s="83" t="s">
        <v>237</v>
      </c>
      <c r="D72" s="86" t="s">
        <v>238</v>
      </c>
      <c r="E72" s="87" t="s">
        <v>233</v>
      </c>
      <c r="F72" s="87" t="s">
        <v>310</v>
      </c>
      <c r="G72" s="85" t="s">
        <v>249</v>
      </c>
      <c r="H72" s="86" t="s">
        <v>292</v>
      </c>
      <c r="I72" s="85"/>
      <c r="J72" s="85"/>
      <c r="K72" s="83"/>
      <c r="L72" s="83"/>
      <c r="M72" s="85"/>
      <c r="N72" s="85"/>
      <c r="O72" s="85"/>
      <c r="P72" s="85"/>
      <c r="Q72" s="83">
        <v>18</v>
      </c>
      <c r="R72" s="83">
        <v>18</v>
      </c>
      <c r="S72" s="83">
        <v>18</v>
      </c>
      <c r="T72" s="83">
        <v>18</v>
      </c>
      <c r="U72" s="89">
        <v>19.5</v>
      </c>
      <c r="V72" s="89" t="s">
        <v>420</v>
      </c>
      <c r="W72" s="89">
        <v>24</v>
      </c>
      <c r="X72" s="89" t="s">
        <v>11</v>
      </c>
      <c r="Y72" s="86">
        <v>25.5</v>
      </c>
      <c r="Z72" s="86" t="s">
        <v>421</v>
      </c>
      <c r="AA72" s="86">
        <v>26</v>
      </c>
      <c r="AB72" s="86"/>
      <c r="AF72" s="19"/>
      <c r="AG72" s="31">
        <f>S72-Q72</f>
        <v>0</v>
      </c>
      <c r="AH72" s="31">
        <f t="shared" si="29"/>
        <v>1.5</v>
      </c>
      <c r="AI72" s="31">
        <f t="shared" si="30"/>
        <v>4.5</v>
      </c>
      <c r="AJ72" s="31">
        <f t="shared" si="31"/>
        <v>1.5</v>
      </c>
      <c r="AK72" s="17" t="s">
        <v>217</v>
      </c>
    </row>
    <row r="73" spans="1:38" ht="15.75" customHeight="1" x14ac:dyDescent="0.25">
      <c r="A73" s="83" t="s">
        <v>168</v>
      </c>
      <c r="B73" s="85" t="s">
        <v>243</v>
      </c>
      <c r="C73" s="83" t="s">
        <v>237</v>
      </c>
      <c r="D73" s="86" t="s">
        <v>238</v>
      </c>
      <c r="E73" s="87" t="s">
        <v>233</v>
      </c>
      <c r="F73" s="87" t="s">
        <v>310</v>
      </c>
      <c r="G73" s="20" t="s">
        <v>250</v>
      </c>
      <c r="H73" s="86" t="s">
        <v>292</v>
      </c>
      <c r="I73" s="85"/>
      <c r="J73" s="85"/>
      <c r="K73" s="83"/>
      <c r="L73" s="83"/>
      <c r="M73" s="85"/>
      <c r="N73" s="85"/>
      <c r="O73" s="85"/>
      <c r="P73" s="85"/>
      <c r="Q73" s="83">
        <v>19</v>
      </c>
      <c r="R73" s="83">
        <v>19</v>
      </c>
      <c r="S73" s="83">
        <v>22</v>
      </c>
      <c r="T73" s="83">
        <v>22</v>
      </c>
      <c r="U73" s="90">
        <v>22</v>
      </c>
      <c r="V73" s="90">
        <v>22</v>
      </c>
      <c r="W73" s="89">
        <v>29</v>
      </c>
      <c r="X73" s="89" t="s">
        <v>418</v>
      </c>
      <c r="Y73" s="86">
        <v>29</v>
      </c>
      <c r="Z73" s="86" t="s">
        <v>419</v>
      </c>
      <c r="AA73" s="86">
        <v>29.5</v>
      </c>
      <c r="AB73" s="86"/>
      <c r="AF73" s="19"/>
      <c r="AG73" s="31">
        <f>S73-Q73</f>
        <v>3</v>
      </c>
      <c r="AH73" s="31">
        <f t="shared" si="29"/>
        <v>0</v>
      </c>
      <c r="AI73" s="31">
        <f t="shared" si="30"/>
        <v>7</v>
      </c>
      <c r="AJ73" s="31">
        <f t="shared" si="31"/>
        <v>0</v>
      </c>
      <c r="AK73" s="17" t="s">
        <v>217</v>
      </c>
    </row>
    <row r="74" spans="1:38" ht="15.75" customHeight="1" x14ac:dyDescent="0.25">
      <c r="A74" s="83" t="s">
        <v>175</v>
      </c>
      <c r="B74" s="85" t="s">
        <v>243</v>
      </c>
      <c r="C74" s="83" t="s">
        <v>237</v>
      </c>
      <c r="D74" s="86" t="s">
        <v>238</v>
      </c>
      <c r="E74" s="87" t="s">
        <v>233</v>
      </c>
      <c r="F74" s="87" t="s">
        <v>310</v>
      </c>
      <c r="G74" s="20" t="s">
        <v>250</v>
      </c>
      <c r="H74" s="86" t="s">
        <v>292</v>
      </c>
      <c r="I74" s="85"/>
      <c r="J74" s="85"/>
      <c r="K74" s="83"/>
      <c r="L74" s="83"/>
      <c r="M74" s="85"/>
      <c r="N74" s="85"/>
      <c r="O74" s="85"/>
      <c r="P74" s="85"/>
      <c r="Q74" s="83">
        <v>16</v>
      </c>
      <c r="R74" s="83">
        <v>16</v>
      </c>
      <c r="S74" s="83">
        <v>18</v>
      </c>
      <c r="T74" s="83">
        <v>18</v>
      </c>
      <c r="U74" s="89">
        <v>18</v>
      </c>
      <c r="V74" s="89" t="s">
        <v>114</v>
      </c>
      <c r="W74" s="89">
        <v>26</v>
      </c>
      <c r="X74" s="89" t="s">
        <v>395</v>
      </c>
      <c r="Y74" s="86">
        <v>30.5</v>
      </c>
      <c r="Z74" s="86" t="s">
        <v>396</v>
      </c>
      <c r="AA74" s="86">
        <v>30.5</v>
      </c>
      <c r="AB74" s="86"/>
      <c r="AF74" s="19"/>
      <c r="AG74" s="31">
        <f>S74-Q74</f>
        <v>2</v>
      </c>
      <c r="AH74" s="31">
        <f t="shared" si="29"/>
        <v>0</v>
      </c>
      <c r="AI74" s="31">
        <f t="shared" si="30"/>
        <v>8</v>
      </c>
      <c r="AJ74" s="31">
        <f t="shared" si="31"/>
        <v>4.5</v>
      </c>
      <c r="AK74" s="17" t="s">
        <v>217</v>
      </c>
    </row>
    <row r="75" spans="1:38" ht="15.75" customHeight="1" x14ac:dyDescent="0.25">
      <c r="A75" s="83" t="s">
        <v>216</v>
      </c>
      <c r="B75" s="85" t="s">
        <v>243</v>
      </c>
      <c r="C75" s="83" t="s">
        <v>237</v>
      </c>
      <c r="D75" s="86" t="s">
        <v>238</v>
      </c>
      <c r="E75" s="87" t="s">
        <v>233</v>
      </c>
      <c r="F75" s="87" t="s">
        <v>310</v>
      </c>
      <c r="G75" s="85" t="s">
        <v>249</v>
      </c>
      <c r="H75" s="86" t="s">
        <v>292</v>
      </c>
      <c r="I75" s="85"/>
      <c r="J75" s="85"/>
      <c r="K75" s="83"/>
      <c r="L75" s="83"/>
      <c r="M75" s="85"/>
      <c r="N75" s="85"/>
      <c r="O75" s="85"/>
      <c r="P75" s="85"/>
      <c r="Q75" s="83">
        <v>19</v>
      </c>
      <c r="R75" s="83">
        <v>19</v>
      </c>
      <c r="S75" s="83">
        <v>20</v>
      </c>
      <c r="T75" s="83">
        <v>20</v>
      </c>
      <c r="U75" s="89">
        <v>20</v>
      </c>
      <c r="V75" s="89" t="s">
        <v>56</v>
      </c>
      <c r="W75" s="89">
        <v>21</v>
      </c>
      <c r="X75" s="89" t="s">
        <v>47</v>
      </c>
      <c r="Y75" s="86">
        <v>29.5</v>
      </c>
      <c r="Z75" s="86" t="s">
        <v>412</v>
      </c>
      <c r="AA75" s="86">
        <v>23.5</v>
      </c>
      <c r="AB75" s="86"/>
      <c r="AF75" s="19"/>
      <c r="AG75" s="31">
        <f t="shared" ref="AG75:AG92" si="32">S75-Q75</f>
        <v>1</v>
      </c>
      <c r="AH75" s="31">
        <f t="shared" ref="AH75:AH92" si="33">U75-S75</f>
        <v>0</v>
      </c>
      <c r="AI75" s="31">
        <f t="shared" ref="AI75:AI92" si="34">W75-U75</f>
        <v>1</v>
      </c>
      <c r="AJ75" s="31">
        <f t="shared" ref="AJ75:AJ92" si="35">Y75-W75</f>
        <v>8.5</v>
      </c>
      <c r="AK75" s="17" t="s">
        <v>217</v>
      </c>
    </row>
    <row r="76" spans="1:38" ht="15.75" customHeight="1" x14ac:dyDescent="0.25">
      <c r="A76" s="83" t="s">
        <v>172</v>
      </c>
      <c r="B76" s="85" t="s">
        <v>243</v>
      </c>
      <c r="C76" s="83" t="s">
        <v>237</v>
      </c>
      <c r="D76" s="86" t="s">
        <v>238</v>
      </c>
      <c r="E76" s="87" t="s">
        <v>233</v>
      </c>
      <c r="F76" s="87" t="s">
        <v>310</v>
      </c>
      <c r="G76" s="85" t="s">
        <v>249</v>
      </c>
      <c r="H76" s="86" t="s">
        <v>292</v>
      </c>
      <c r="I76" s="85"/>
      <c r="J76" s="85"/>
      <c r="K76" s="83"/>
      <c r="L76" s="83"/>
      <c r="M76" s="85"/>
      <c r="N76" s="85"/>
      <c r="O76" s="85"/>
      <c r="P76" s="85"/>
      <c r="Q76" s="83">
        <v>16</v>
      </c>
      <c r="R76" s="83">
        <v>16</v>
      </c>
      <c r="S76" s="83">
        <v>20</v>
      </c>
      <c r="T76" s="83">
        <v>20</v>
      </c>
      <c r="U76" s="89">
        <v>20</v>
      </c>
      <c r="V76" s="89" t="s">
        <v>56</v>
      </c>
      <c r="W76" s="89">
        <v>20</v>
      </c>
      <c r="X76" s="89" t="s">
        <v>56</v>
      </c>
      <c r="Y76" s="86">
        <v>27.5</v>
      </c>
      <c r="Z76" s="86" t="s">
        <v>410</v>
      </c>
      <c r="AA76" s="86">
        <v>25</v>
      </c>
      <c r="AB76" s="86"/>
      <c r="AF76" s="19"/>
      <c r="AG76" s="31">
        <f t="shared" si="32"/>
        <v>4</v>
      </c>
      <c r="AH76" s="31">
        <f t="shared" si="33"/>
        <v>0</v>
      </c>
      <c r="AI76" s="31">
        <f t="shared" si="34"/>
        <v>0</v>
      </c>
      <c r="AJ76" s="31">
        <f t="shared" si="35"/>
        <v>7.5</v>
      </c>
      <c r="AK76" s="17" t="s">
        <v>217</v>
      </c>
    </row>
    <row r="77" spans="1:38" ht="15.75" customHeight="1" x14ac:dyDescent="0.25">
      <c r="A77" s="83" t="s">
        <v>213</v>
      </c>
      <c r="B77" s="85" t="s">
        <v>243</v>
      </c>
      <c r="C77" s="83" t="s">
        <v>237</v>
      </c>
      <c r="D77" s="86" t="s">
        <v>238</v>
      </c>
      <c r="E77" s="87" t="s">
        <v>233</v>
      </c>
      <c r="F77" s="87" t="s">
        <v>310</v>
      </c>
      <c r="G77" s="20" t="s">
        <v>250</v>
      </c>
      <c r="H77" s="20" t="s">
        <v>250</v>
      </c>
      <c r="I77" s="85"/>
      <c r="J77" s="85"/>
      <c r="K77" s="83"/>
      <c r="L77" s="83"/>
      <c r="M77" s="85"/>
      <c r="N77" s="85"/>
      <c r="O77" s="85"/>
      <c r="P77" s="85"/>
      <c r="Q77" s="83">
        <v>13</v>
      </c>
      <c r="R77" s="83">
        <v>13</v>
      </c>
      <c r="S77" s="83">
        <v>13</v>
      </c>
      <c r="T77" s="83">
        <v>13</v>
      </c>
      <c r="U77" s="89">
        <v>14</v>
      </c>
      <c r="V77" s="89" t="s">
        <v>407</v>
      </c>
      <c r="W77" s="89">
        <v>18</v>
      </c>
      <c r="X77" s="89" t="s">
        <v>408</v>
      </c>
      <c r="Y77" s="86">
        <v>23</v>
      </c>
      <c r="Z77" s="86" t="s">
        <v>409</v>
      </c>
      <c r="AA77" s="86">
        <v>26</v>
      </c>
      <c r="AB77" s="86"/>
      <c r="AF77" s="19"/>
      <c r="AG77" s="31">
        <f t="shared" si="32"/>
        <v>0</v>
      </c>
      <c r="AH77" s="31">
        <f t="shared" si="33"/>
        <v>1</v>
      </c>
      <c r="AI77" s="31">
        <f t="shared" si="34"/>
        <v>4</v>
      </c>
      <c r="AJ77" s="31">
        <f t="shared" si="35"/>
        <v>5</v>
      </c>
      <c r="AK77" s="17" t="s">
        <v>217</v>
      </c>
    </row>
    <row r="78" spans="1:38" ht="15.75" customHeight="1" x14ac:dyDescent="0.25">
      <c r="A78" s="83" t="s">
        <v>173</v>
      </c>
      <c r="B78" s="85" t="s">
        <v>243</v>
      </c>
      <c r="C78" s="83" t="s">
        <v>237</v>
      </c>
      <c r="D78" s="86" t="s">
        <v>238</v>
      </c>
      <c r="E78" s="87" t="s">
        <v>233</v>
      </c>
      <c r="F78" s="87" t="s">
        <v>310</v>
      </c>
      <c r="G78" s="85" t="s">
        <v>249</v>
      </c>
      <c r="H78" s="86" t="s">
        <v>292</v>
      </c>
      <c r="I78" s="85"/>
      <c r="J78" s="85"/>
      <c r="K78" s="83"/>
      <c r="L78" s="83"/>
      <c r="M78" s="85"/>
      <c r="N78" s="85"/>
      <c r="O78" s="85"/>
      <c r="P78" s="85"/>
      <c r="Q78" s="83">
        <v>16</v>
      </c>
      <c r="R78" s="83">
        <v>16</v>
      </c>
      <c r="S78" s="83">
        <v>16</v>
      </c>
      <c r="T78" s="83">
        <v>16</v>
      </c>
      <c r="U78" s="89">
        <v>16</v>
      </c>
      <c r="V78" s="89" t="s">
        <v>402</v>
      </c>
      <c r="W78" s="89">
        <v>20</v>
      </c>
      <c r="X78" s="89" t="s">
        <v>121</v>
      </c>
      <c r="Y78" s="86">
        <v>20</v>
      </c>
      <c r="Z78" s="86" t="s">
        <v>403</v>
      </c>
      <c r="AA78" s="86">
        <v>19</v>
      </c>
      <c r="AB78" s="86"/>
      <c r="AF78" s="19"/>
      <c r="AG78" s="31">
        <f t="shared" si="32"/>
        <v>0</v>
      </c>
      <c r="AH78" s="31">
        <f t="shared" si="33"/>
        <v>0</v>
      </c>
      <c r="AI78" s="31">
        <f t="shared" si="34"/>
        <v>4</v>
      </c>
      <c r="AJ78" s="31">
        <f t="shared" si="35"/>
        <v>0</v>
      </c>
      <c r="AK78" s="17" t="s">
        <v>217</v>
      </c>
    </row>
    <row r="79" spans="1:38" ht="15.75" customHeight="1" x14ac:dyDescent="0.25">
      <c r="A79" s="83" t="s">
        <v>214</v>
      </c>
      <c r="B79" s="85" t="s">
        <v>243</v>
      </c>
      <c r="C79" s="83" t="s">
        <v>237</v>
      </c>
      <c r="D79" s="86" t="s">
        <v>238</v>
      </c>
      <c r="E79" s="87" t="s">
        <v>233</v>
      </c>
      <c r="F79" s="87" t="s">
        <v>310</v>
      </c>
      <c r="G79" s="20" t="s">
        <v>250</v>
      </c>
      <c r="H79" s="86" t="s">
        <v>292</v>
      </c>
      <c r="I79" s="85"/>
      <c r="J79" s="85"/>
      <c r="K79" s="83"/>
      <c r="L79" s="83"/>
      <c r="M79" s="85"/>
      <c r="N79" s="85"/>
      <c r="O79" s="85"/>
      <c r="P79" s="85"/>
      <c r="Q79" s="83">
        <v>15</v>
      </c>
      <c r="R79" s="83">
        <v>15</v>
      </c>
      <c r="S79" s="83">
        <v>17</v>
      </c>
      <c r="T79" s="83">
        <v>17</v>
      </c>
      <c r="U79" s="89">
        <v>18</v>
      </c>
      <c r="V79" s="89" t="s">
        <v>114</v>
      </c>
      <c r="W79" s="89">
        <v>22</v>
      </c>
      <c r="X79" s="89" t="s">
        <v>397</v>
      </c>
      <c r="Y79" s="86">
        <v>25.5</v>
      </c>
      <c r="Z79" s="86" t="s">
        <v>398</v>
      </c>
      <c r="AA79" s="86">
        <v>24</v>
      </c>
      <c r="AB79" s="86"/>
      <c r="AF79" s="19"/>
      <c r="AG79" s="31">
        <f t="shared" si="32"/>
        <v>2</v>
      </c>
      <c r="AH79" s="31">
        <f t="shared" si="33"/>
        <v>1</v>
      </c>
      <c r="AI79" s="31">
        <f t="shared" si="34"/>
        <v>4</v>
      </c>
      <c r="AJ79" s="31">
        <f t="shared" si="35"/>
        <v>3.5</v>
      </c>
      <c r="AK79" s="17" t="s">
        <v>217</v>
      </c>
    </row>
    <row r="80" spans="1:38" ht="15.75" customHeight="1" x14ac:dyDescent="0.25">
      <c r="A80" s="88" t="s">
        <v>178</v>
      </c>
      <c r="B80" s="85" t="s">
        <v>243</v>
      </c>
      <c r="C80" s="83" t="s">
        <v>237</v>
      </c>
      <c r="D80" s="86" t="s">
        <v>238</v>
      </c>
      <c r="E80" s="87" t="s">
        <v>233</v>
      </c>
      <c r="F80" s="87" t="s">
        <v>310</v>
      </c>
      <c r="G80" s="20" t="s">
        <v>250</v>
      </c>
      <c r="H80" s="86" t="s">
        <v>292</v>
      </c>
      <c r="I80" s="85"/>
      <c r="J80" s="85"/>
      <c r="K80" s="83"/>
      <c r="L80" s="83"/>
      <c r="M80" s="85"/>
      <c r="N80" s="85"/>
      <c r="O80" s="85"/>
      <c r="P80" s="85"/>
      <c r="Q80" s="83">
        <v>10</v>
      </c>
      <c r="R80" s="83">
        <v>10</v>
      </c>
      <c r="S80" s="83">
        <v>11</v>
      </c>
      <c r="T80" s="83">
        <v>11</v>
      </c>
      <c r="U80" s="89">
        <v>13</v>
      </c>
      <c r="V80" s="89" t="s">
        <v>404</v>
      </c>
      <c r="W80" s="89">
        <v>22</v>
      </c>
      <c r="X80" s="89" t="s">
        <v>405</v>
      </c>
      <c r="Y80" s="86">
        <v>23</v>
      </c>
      <c r="Z80" s="86" t="s">
        <v>406</v>
      </c>
      <c r="AA80" s="86">
        <v>21.5</v>
      </c>
      <c r="AB80" s="86"/>
      <c r="AF80" s="19"/>
      <c r="AG80" s="31">
        <f t="shared" si="32"/>
        <v>1</v>
      </c>
      <c r="AH80" s="31">
        <f t="shared" si="33"/>
        <v>2</v>
      </c>
      <c r="AI80" s="31">
        <f t="shared" si="34"/>
        <v>9</v>
      </c>
      <c r="AJ80" s="31">
        <f t="shared" si="35"/>
        <v>1</v>
      </c>
      <c r="AK80" s="17" t="s">
        <v>217</v>
      </c>
      <c r="AL80" s="19"/>
    </row>
    <row r="81" spans="1:38" ht="15.75" customHeight="1" x14ac:dyDescent="0.25">
      <c r="A81" s="83" t="s">
        <v>215</v>
      </c>
      <c r="B81" s="85" t="s">
        <v>243</v>
      </c>
      <c r="C81" s="83" t="s">
        <v>237</v>
      </c>
      <c r="D81" s="86" t="s">
        <v>238</v>
      </c>
      <c r="E81" s="87" t="s">
        <v>233</v>
      </c>
      <c r="F81" s="87" t="s">
        <v>310</v>
      </c>
      <c r="G81" s="20" t="s">
        <v>250</v>
      </c>
      <c r="H81" s="86" t="s">
        <v>292</v>
      </c>
      <c r="I81" s="85"/>
      <c r="J81" s="85"/>
      <c r="K81" s="83"/>
      <c r="L81" s="83"/>
      <c r="M81" s="85"/>
      <c r="N81" s="85"/>
      <c r="O81" s="85"/>
      <c r="P81" s="85"/>
      <c r="Q81" s="83">
        <v>18</v>
      </c>
      <c r="R81" s="83">
        <v>18</v>
      </c>
      <c r="S81" s="83">
        <v>18</v>
      </c>
      <c r="T81" s="83">
        <v>18</v>
      </c>
      <c r="U81" s="89">
        <v>19</v>
      </c>
      <c r="V81" s="89" t="s">
        <v>416</v>
      </c>
      <c r="W81" s="89">
        <v>24</v>
      </c>
      <c r="X81" s="89" t="s">
        <v>11</v>
      </c>
      <c r="Y81" s="86">
        <v>34</v>
      </c>
      <c r="Z81" s="86" t="s">
        <v>417</v>
      </c>
      <c r="AA81" s="86">
        <v>30</v>
      </c>
      <c r="AB81" s="86"/>
      <c r="AF81" s="19"/>
      <c r="AG81" s="31">
        <f t="shared" si="32"/>
        <v>0</v>
      </c>
      <c r="AH81" s="31">
        <f t="shared" si="33"/>
        <v>1</v>
      </c>
      <c r="AI81" s="31">
        <f t="shared" si="34"/>
        <v>5</v>
      </c>
      <c r="AJ81" s="31">
        <f t="shared" si="35"/>
        <v>10</v>
      </c>
      <c r="AK81" s="17" t="s">
        <v>217</v>
      </c>
      <c r="AL81" s="19"/>
    </row>
    <row r="82" spans="1:38" ht="15.75" customHeight="1" x14ac:dyDescent="0.25">
      <c r="A82" s="83" t="s">
        <v>180</v>
      </c>
      <c r="B82" s="85" t="s">
        <v>243</v>
      </c>
      <c r="C82" s="83" t="s">
        <v>237</v>
      </c>
      <c r="D82" s="86" t="s">
        <v>238</v>
      </c>
      <c r="E82" s="87" t="s">
        <v>233</v>
      </c>
      <c r="F82" s="87" t="s">
        <v>310</v>
      </c>
      <c r="G82" s="85" t="s">
        <v>249</v>
      </c>
      <c r="H82" s="86" t="s">
        <v>292</v>
      </c>
      <c r="I82" s="85"/>
      <c r="J82" s="85"/>
      <c r="K82" s="83"/>
      <c r="L82" s="83"/>
      <c r="M82" s="85"/>
      <c r="N82" s="85"/>
      <c r="O82" s="85"/>
      <c r="P82" s="85"/>
      <c r="Q82" s="83">
        <v>18</v>
      </c>
      <c r="R82" s="83">
        <v>18</v>
      </c>
      <c r="S82" s="83">
        <v>20</v>
      </c>
      <c r="T82" s="83">
        <v>20</v>
      </c>
      <c r="U82" s="89">
        <v>23.5</v>
      </c>
      <c r="V82" s="89" t="s">
        <v>413</v>
      </c>
      <c r="W82" s="89">
        <v>32</v>
      </c>
      <c r="X82" s="89" t="s">
        <v>414</v>
      </c>
      <c r="Y82" s="86">
        <v>35</v>
      </c>
      <c r="Z82" s="86" t="s">
        <v>415</v>
      </c>
      <c r="AA82" s="86">
        <v>32.5</v>
      </c>
      <c r="AB82" s="86"/>
      <c r="AF82" s="19"/>
      <c r="AG82" s="31">
        <f t="shared" si="32"/>
        <v>2</v>
      </c>
      <c r="AH82" s="31">
        <f t="shared" si="33"/>
        <v>3.5</v>
      </c>
      <c r="AI82" s="31">
        <f t="shared" si="34"/>
        <v>8.5</v>
      </c>
      <c r="AJ82" s="31">
        <f t="shared" si="35"/>
        <v>3</v>
      </c>
      <c r="AK82" s="17" t="s">
        <v>217</v>
      </c>
    </row>
    <row r="83" spans="1:38" ht="15.75" customHeight="1" x14ac:dyDescent="0.25">
      <c r="A83" s="83" t="s">
        <v>164</v>
      </c>
      <c r="B83" s="85" t="s">
        <v>243</v>
      </c>
      <c r="C83" s="83" t="s">
        <v>237</v>
      </c>
      <c r="D83" s="86" t="s">
        <v>238</v>
      </c>
      <c r="E83" s="87" t="s">
        <v>233</v>
      </c>
      <c r="F83" s="87" t="s">
        <v>295</v>
      </c>
      <c r="G83" s="20" t="s">
        <v>250</v>
      </c>
      <c r="H83" s="20" t="s">
        <v>250</v>
      </c>
      <c r="I83" s="85"/>
      <c r="J83" s="85"/>
      <c r="K83" s="83"/>
      <c r="L83" s="83"/>
      <c r="M83" s="85"/>
      <c r="N83" s="85"/>
      <c r="O83" s="85"/>
      <c r="P83" s="85"/>
      <c r="Q83" s="83">
        <v>16</v>
      </c>
      <c r="R83" s="84">
        <v>16</v>
      </c>
      <c r="S83" s="83">
        <v>18</v>
      </c>
      <c r="T83" s="83">
        <v>18</v>
      </c>
      <c r="U83" s="89">
        <v>18</v>
      </c>
      <c r="V83" s="89" t="s">
        <v>392</v>
      </c>
      <c r="W83" s="89">
        <v>19.5</v>
      </c>
      <c r="X83" s="89" t="s">
        <v>393</v>
      </c>
      <c r="Y83" s="86">
        <v>24.25</v>
      </c>
      <c r="Z83" s="86" t="s">
        <v>394</v>
      </c>
      <c r="AA83" s="86">
        <v>23</v>
      </c>
      <c r="AB83" s="86"/>
      <c r="AC83" s="19"/>
      <c r="AF83" s="19"/>
      <c r="AG83" s="31">
        <f>S83-Q83</f>
        <v>2</v>
      </c>
      <c r="AH83" s="31">
        <f>U83-S83</f>
        <v>0</v>
      </c>
      <c r="AI83" s="31">
        <f>W83-U83</f>
        <v>1.5</v>
      </c>
      <c r="AJ83" s="31">
        <f>Y83-W83</f>
        <v>4.75</v>
      </c>
      <c r="AK83" s="17" t="s">
        <v>217</v>
      </c>
    </row>
    <row r="84" spans="1:38" ht="15.75" customHeight="1" x14ac:dyDescent="0.25">
      <c r="A84" s="83" t="s">
        <v>170</v>
      </c>
      <c r="B84" s="85" t="s">
        <v>243</v>
      </c>
      <c r="C84" s="83" t="s">
        <v>237</v>
      </c>
      <c r="D84" s="86" t="s">
        <v>238</v>
      </c>
      <c r="E84" s="87" t="s">
        <v>233</v>
      </c>
      <c r="F84" s="87" t="s">
        <v>295</v>
      </c>
      <c r="G84" s="85" t="s">
        <v>249</v>
      </c>
      <c r="H84" s="86" t="s">
        <v>292</v>
      </c>
      <c r="I84" s="85"/>
      <c r="J84" s="85"/>
      <c r="K84" s="83"/>
      <c r="L84" s="83"/>
      <c r="M84" s="85"/>
      <c r="N84" s="85"/>
      <c r="O84" s="85"/>
      <c r="P84" s="85"/>
      <c r="Q84" s="83">
        <v>18</v>
      </c>
      <c r="R84" s="83">
        <v>18</v>
      </c>
      <c r="S84" s="83">
        <v>18</v>
      </c>
      <c r="T84" s="83">
        <v>18</v>
      </c>
      <c r="U84" s="89">
        <v>20</v>
      </c>
      <c r="V84" s="89" t="s">
        <v>411</v>
      </c>
      <c r="W84" s="89">
        <v>30</v>
      </c>
      <c r="X84" s="89" t="s">
        <v>87</v>
      </c>
      <c r="Y84" s="86">
        <v>30</v>
      </c>
      <c r="Z84" s="86" t="s">
        <v>412</v>
      </c>
      <c r="AA84" s="86">
        <v>29</v>
      </c>
      <c r="AB84" s="86"/>
      <c r="AF84" s="19"/>
      <c r="AG84" s="31">
        <f>S84-Q84</f>
        <v>0</v>
      </c>
      <c r="AH84" s="31">
        <f>U84-S84</f>
        <v>2</v>
      </c>
      <c r="AI84" s="31">
        <f>W84-U84</f>
        <v>10</v>
      </c>
      <c r="AJ84" s="31">
        <f>Y84-W84</f>
        <v>0</v>
      </c>
      <c r="AK84" s="17" t="s">
        <v>217</v>
      </c>
    </row>
    <row r="85" spans="1:38" ht="15.75" customHeight="1" x14ac:dyDescent="0.25">
      <c r="A85" s="83" t="s">
        <v>177</v>
      </c>
      <c r="B85" s="85" t="s">
        <v>243</v>
      </c>
      <c r="C85" s="83" t="s">
        <v>237</v>
      </c>
      <c r="D85" s="86" t="s">
        <v>238</v>
      </c>
      <c r="E85" s="87" t="s">
        <v>233</v>
      </c>
      <c r="F85" s="87" t="s">
        <v>295</v>
      </c>
      <c r="G85" s="20" t="s">
        <v>250</v>
      </c>
      <c r="H85" s="20" t="s">
        <v>250</v>
      </c>
      <c r="I85" s="85"/>
      <c r="J85" s="85"/>
      <c r="K85" s="83"/>
      <c r="L85" s="83"/>
      <c r="M85" s="85"/>
      <c r="N85" s="85"/>
      <c r="O85" s="85"/>
      <c r="P85" s="85"/>
      <c r="Q85" s="83">
        <v>13</v>
      </c>
      <c r="R85" s="83">
        <v>13</v>
      </c>
      <c r="S85" s="83">
        <v>13</v>
      </c>
      <c r="T85" s="83">
        <v>13</v>
      </c>
      <c r="U85" s="89">
        <v>14</v>
      </c>
      <c r="V85" s="89" t="s">
        <v>399</v>
      </c>
      <c r="W85" s="89">
        <v>17</v>
      </c>
      <c r="X85" s="89" t="s">
        <v>400</v>
      </c>
      <c r="Y85" s="86">
        <v>20</v>
      </c>
      <c r="Z85" s="86" t="s">
        <v>401</v>
      </c>
      <c r="AA85" s="86">
        <v>19</v>
      </c>
      <c r="AB85" s="86"/>
      <c r="AF85" s="19"/>
      <c r="AG85" s="31">
        <f>S85-Q85</f>
        <v>0</v>
      </c>
      <c r="AH85" s="31">
        <f>U85-S85</f>
        <v>1</v>
      </c>
      <c r="AI85" s="31">
        <f>W85-U85</f>
        <v>3</v>
      </c>
      <c r="AJ85" s="31">
        <f>Y85-W85</f>
        <v>3</v>
      </c>
      <c r="AK85" s="17" t="s">
        <v>217</v>
      </c>
    </row>
    <row r="86" spans="1:38" ht="15.75" customHeight="1" x14ac:dyDescent="0.25">
      <c r="A86" s="88" t="s">
        <v>221</v>
      </c>
      <c r="B86" s="85" t="s">
        <v>243</v>
      </c>
      <c r="C86" s="83" t="s">
        <v>237</v>
      </c>
      <c r="D86" s="86" t="s">
        <v>239</v>
      </c>
      <c r="E86" s="87" t="s">
        <v>233</v>
      </c>
      <c r="F86" s="87" t="s">
        <v>295</v>
      </c>
      <c r="G86" s="20" t="s">
        <v>250</v>
      </c>
      <c r="H86" s="86" t="s">
        <v>292</v>
      </c>
      <c r="I86" s="83"/>
      <c r="J86" s="83"/>
      <c r="K86" s="83"/>
      <c r="L86" s="83"/>
      <c r="M86" s="85"/>
      <c r="N86" s="85"/>
      <c r="O86" s="85"/>
      <c r="P86" s="85"/>
      <c r="Q86" s="83">
        <v>14</v>
      </c>
      <c r="R86" s="83">
        <v>14</v>
      </c>
      <c r="S86" s="83">
        <v>14</v>
      </c>
      <c r="T86" s="83">
        <v>14</v>
      </c>
      <c r="U86" s="89">
        <v>14</v>
      </c>
      <c r="V86" s="89" t="s">
        <v>422</v>
      </c>
      <c r="W86" s="89">
        <v>18.5</v>
      </c>
      <c r="X86" s="89" t="s">
        <v>423</v>
      </c>
      <c r="Y86" s="86">
        <v>27</v>
      </c>
      <c r="Z86" s="86" t="s">
        <v>424</v>
      </c>
      <c r="AA86" s="86">
        <v>25.5</v>
      </c>
      <c r="AB86" s="86"/>
      <c r="AF86" s="19"/>
      <c r="AG86" s="31">
        <f t="shared" si="32"/>
        <v>0</v>
      </c>
      <c r="AH86" s="31">
        <f t="shared" si="33"/>
        <v>0</v>
      </c>
      <c r="AI86" s="31">
        <f t="shared" si="34"/>
        <v>4.5</v>
      </c>
      <c r="AJ86" s="31">
        <f t="shared" si="35"/>
        <v>8.5</v>
      </c>
      <c r="AK86" s="17" t="s">
        <v>218</v>
      </c>
      <c r="AL86" s="18"/>
    </row>
    <row r="87" spans="1:38" ht="15.75" customHeight="1" x14ac:dyDescent="0.25">
      <c r="A87" s="87" t="s">
        <v>229</v>
      </c>
      <c r="B87" s="85" t="s">
        <v>243</v>
      </c>
      <c r="C87" s="83" t="s">
        <v>237</v>
      </c>
      <c r="D87" s="86" t="s">
        <v>239</v>
      </c>
      <c r="E87" s="87" t="s">
        <v>233</v>
      </c>
      <c r="F87" s="87" t="s">
        <v>295</v>
      </c>
      <c r="G87" s="20" t="s">
        <v>250</v>
      </c>
      <c r="H87" s="20" t="s">
        <v>250</v>
      </c>
      <c r="I87" s="83"/>
      <c r="J87" s="83"/>
      <c r="K87" s="83"/>
      <c r="L87" s="83"/>
      <c r="M87" s="85"/>
      <c r="N87" s="85"/>
      <c r="O87" s="85"/>
      <c r="P87" s="85"/>
      <c r="Q87" s="83">
        <v>15</v>
      </c>
      <c r="R87" s="83">
        <v>15</v>
      </c>
      <c r="S87" s="83">
        <v>15</v>
      </c>
      <c r="T87" s="83">
        <v>15</v>
      </c>
      <c r="U87" s="89">
        <v>16</v>
      </c>
      <c r="V87" s="89" t="s">
        <v>432</v>
      </c>
      <c r="W87" s="89">
        <v>16</v>
      </c>
      <c r="X87" s="89" t="s">
        <v>433</v>
      </c>
      <c r="Y87" s="86">
        <v>18.5</v>
      </c>
      <c r="Z87" s="86" t="s">
        <v>434</v>
      </c>
      <c r="AA87" s="86">
        <v>16</v>
      </c>
      <c r="AB87" s="86"/>
      <c r="AF87" s="19"/>
      <c r="AG87" s="31">
        <f t="shared" si="32"/>
        <v>0</v>
      </c>
      <c r="AH87" s="31">
        <f t="shared" si="33"/>
        <v>1</v>
      </c>
      <c r="AI87" s="31">
        <f t="shared" si="34"/>
        <v>0</v>
      </c>
      <c r="AJ87" s="31">
        <f t="shared" si="35"/>
        <v>2.5</v>
      </c>
      <c r="AK87" s="17" t="s">
        <v>218</v>
      </c>
      <c r="AL87" s="18"/>
    </row>
    <row r="88" spans="1:38" ht="15.75" customHeight="1" x14ac:dyDescent="0.25">
      <c r="A88" s="88" t="s">
        <v>219</v>
      </c>
      <c r="B88" s="85" t="s">
        <v>243</v>
      </c>
      <c r="C88" s="83" t="s">
        <v>237</v>
      </c>
      <c r="D88" s="86" t="s">
        <v>239</v>
      </c>
      <c r="E88" s="87" t="s">
        <v>233</v>
      </c>
      <c r="F88" s="87" t="s">
        <v>295</v>
      </c>
      <c r="G88" s="20" t="s">
        <v>250</v>
      </c>
      <c r="H88" s="86" t="s">
        <v>292</v>
      </c>
      <c r="I88" s="83"/>
      <c r="J88" s="83"/>
      <c r="K88" s="83"/>
      <c r="L88" s="83"/>
      <c r="M88" s="85"/>
      <c r="N88" s="85"/>
      <c r="O88" s="85"/>
      <c r="P88" s="85"/>
      <c r="Q88" s="83">
        <v>13</v>
      </c>
      <c r="R88" s="83">
        <v>13</v>
      </c>
      <c r="S88" s="83">
        <v>13</v>
      </c>
      <c r="T88" s="83">
        <v>13</v>
      </c>
      <c r="U88" s="89">
        <v>13</v>
      </c>
      <c r="V88" s="89" t="s">
        <v>441</v>
      </c>
      <c r="W88" s="89">
        <v>13</v>
      </c>
      <c r="X88" s="89" t="s">
        <v>442</v>
      </c>
      <c r="Y88" s="86">
        <v>17.5</v>
      </c>
      <c r="Z88" s="86" t="s">
        <v>443</v>
      </c>
      <c r="AA88" s="86">
        <v>16</v>
      </c>
      <c r="AB88" s="86"/>
      <c r="AF88" s="19"/>
      <c r="AG88" s="31">
        <f t="shared" si="32"/>
        <v>0</v>
      </c>
      <c r="AH88" s="31">
        <f t="shared" si="33"/>
        <v>0</v>
      </c>
      <c r="AI88" s="31">
        <f t="shared" si="34"/>
        <v>0</v>
      </c>
      <c r="AJ88" s="31">
        <f t="shared" si="35"/>
        <v>4.5</v>
      </c>
      <c r="AK88" s="17" t="s">
        <v>218</v>
      </c>
      <c r="AL88" s="18"/>
    </row>
    <row r="89" spans="1:38" ht="15.75" customHeight="1" x14ac:dyDescent="0.25">
      <c r="A89" s="87" t="s">
        <v>223</v>
      </c>
      <c r="B89" s="85" t="s">
        <v>243</v>
      </c>
      <c r="C89" s="83" t="s">
        <v>237</v>
      </c>
      <c r="D89" s="86" t="s">
        <v>239</v>
      </c>
      <c r="E89" s="87" t="s">
        <v>233</v>
      </c>
      <c r="F89" s="87" t="s">
        <v>295</v>
      </c>
      <c r="G89" s="20" t="s">
        <v>250</v>
      </c>
      <c r="H89" s="20" t="s">
        <v>250</v>
      </c>
      <c r="I89" s="83"/>
      <c r="J89" s="83"/>
      <c r="K89" s="83"/>
      <c r="L89" s="83"/>
      <c r="M89" s="85"/>
      <c r="N89" s="85"/>
      <c r="O89" s="85"/>
      <c r="P89" s="85"/>
      <c r="Q89" s="83">
        <v>12</v>
      </c>
      <c r="R89" s="83">
        <v>15</v>
      </c>
      <c r="S89" s="83">
        <v>12</v>
      </c>
      <c r="T89" s="83">
        <v>15</v>
      </c>
      <c r="U89" s="89">
        <v>12</v>
      </c>
      <c r="V89" s="89" t="s">
        <v>438</v>
      </c>
      <c r="W89" s="89">
        <v>12</v>
      </c>
      <c r="X89" s="89" t="s">
        <v>439</v>
      </c>
      <c r="Y89" s="86">
        <v>12</v>
      </c>
      <c r="Z89" s="86" t="s">
        <v>440</v>
      </c>
      <c r="AA89" s="86">
        <v>12</v>
      </c>
      <c r="AB89" s="86"/>
      <c r="AF89" s="19"/>
      <c r="AG89" s="31">
        <f t="shared" si="32"/>
        <v>0</v>
      </c>
      <c r="AH89" s="31">
        <f t="shared" si="33"/>
        <v>0</v>
      </c>
      <c r="AI89" s="24">
        <f t="shared" si="34"/>
        <v>0</v>
      </c>
      <c r="AJ89" s="31">
        <f t="shared" si="35"/>
        <v>0</v>
      </c>
      <c r="AK89" s="17" t="s">
        <v>218</v>
      </c>
      <c r="AL89" s="18"/>
    </row>
    <row r="90" spans="1:38" ht="15.75" customHeight="1" x14ac:dyDescent="0.25">
      <c r="A90" s="88" t="s">
        <v>431</v>
      </c>
      <c r="B90" s="85" t="s">
        <v>243</v>
      </c>
      <c r="C90" s="83" t="s">
        <v>237</v>
      </c>
      <c r="D90" s="86" t="s">
        <v>239</v>
      </c>
      <c r="E90" s="87" t="s">
        <v>233</v>
      </c>
      <c r="F90" s="87" t="s">
        <v>295</v>
      </c>
      <c r="G90" s="85" t="s">
        <v>249</v>
      </c>
      <c r="H90" s="86" t="s">
        <v>292</v>
      </c>
      <c r="I90" s="83"/>
      <c r="J90" s="83"/>
      <c r="K90" s="83"/>
      <c r="L90" s="83"/>
      <c r="M90" s="83"/>
      <c r="N90" s="83"/>
      <c r="O90" s="83"/>
      <c r="P90" s="83"/>
      <c r="Q90" s="83">
        <v>14.5</v>
      </c>
      <c r="R90" s="83">
        <v>14.5</v>
      </c>
      <c r="S90" s="83">
        <v>14.5</v>
      </c>
      <c r="T90" s="83">
        <v>14.5</v>
      </c>
      <c r="U90" s="89">
        <v>14.5</v>
      </c>
      <c r="V90" s="89" t="s">
        <v>428</v>
      </c>
      <c r="W90" s="89">
        <v>16</v>
      </c>
      <c r="X90" s="89" t="s">
        <v>429</v>
      </c>
      <c r="Y90" s="86">
        <v>17.75</v>
      </c>
      <c r="Z90" s="86" t="s">
        <v>430</v>
      </c>
      <c r="AA90" s="86">
        <v>17</v>
      </c>
      <c r="AB90" s="86"/>
      <c r="AF90" s="19"/>
      <c r="AG90" s="31">
        <f t="shared" si="32"/>
        <v>0</v>
      </c>
      <c r="AH90" s="31">
        <f t="shared" si="33"/>
        <v>0</v>
      </c>
      <c r="AI90" s="24">
        <f t="shared" si="34"/>
        <v>1.5</v>
      </c>
      <c r="AJ90" s="31">
        <f t="shared" si="35"/>
        <v>1.75</v>
      </c>
      <c r="AK90" s="17" t="s">
        <v>218</v>
      </c>
      <c r="AL90" s="18"/>
    </row>
    <row r="91" spans="1:38" ht="15.75" customHeight="1" x14ac:dyDescent="0.25">
      <c r="A91" s="87" t="s">
        <v>220</v>
      </c>
      <c r="B91" s="85" t="s">
        <v>243</v>
      </c>
      <c r="C91" s="83" t="s">
        <v>237</v>
      </c>
      <c r="D91" s="86" t="s">
        <v>239</v>
      </c>
      <c r="E91" s="87" t="s">
        <v>233</v>
      </c>
      <c r="F91" s="87" t="s">
        <v>295</v>
      </c>
      <c r="G91" s="20" t="s">
        <v>250</v>
      </c>
      <c r="H91" s="20" t="s">
        <v>250</v>
      </c>
      <c r="I91" s="83"/>
      <c r="J91" s="83"/>
      <c r="K91" s="83"/>
      <c r="L91" s="83"/>
      <c r="M91" s="83"/>
      <c r="N91" s="83"/>
      <c r="O91" s="83"/>
      <c r="P91" s="83"/>
      <c r="Q91" s="83">
        <v>13</v>
      </c>
      <c r="R91" s="83">
        <v>13</v>
      </c>
      <c r="S91" s="83">
        <v>13.5</v>
      </c>
      <c r="T91" s="83">
        <v>13.5</v>
      </c>
      <c r="U91" s="89">
        <v>13.5</v>
      </c>
      <c r="V91" s="89" t="s">
        <v>435</v>
      </c>
      <c r="W91" s="89">
        <v>16</v>
      </c>
      <c r="X91" s="89" t="s">
        <v>436</v>
      </c>
      <c r="Y91" s="86">
        <v>19</v>
      </c>
      <c r="Z91" s="86" t="s">
        <v>437</v>
      </c>
      <c r="AA91" s="86">
        <v>17.5</v>
      </c>
      <c r="AB91" s="86"/>
      <c r="AF91" s="19"/>
      <c r="AG91" s="31">
        <f t="shared" si="32"/>
        <v>0.5</v>
      </c>
      <c r="AH91" s="31">
        <f t="shared" si="33"/>
        <v>0</v>
      </c>
      <c r="AI91" s="24">
        <f t="shared" si="34"/>
        <v>2.5</v>
      </c>
      <c r="AJ91" s="31">
        <f t="shared" si="35"/>
        <v>3</v>
      </c>
      <c r="AK91" s="17" t="s">
        <v>218</v>
      </c>
      <c r="AL91" s="18"/>
    </row>
    <row r="92" spans="1:38" s="12" customFormat="1" ht="15.75" x14ac:dyDescent="0.25">
      <c r="A92" s="88" t="s">
        <v>222</v>
      </c>
      <c r="B92" s="85" t="s">
        <v>243</v>
      </c>
      <c r="C92" s="83" t="s">
        <v>237</v>
      </c>
      <c r="D92" s="86" t="s">
        <v>239</v>
      </c>
      <c r="E92" s="87" t="s">
        <v>233</v>
      </c>
      <c r="F92" s="87" t="s">
        <v>295</v>
      </c>
      <c r="G92" s="85" t="s">
        <v>249</v>
      </c>
      <c r="H92" s="86" t="s">
        <v>292</v>
      </c>
      <c r="I92" s="83"/>
      <c r="J92" s="83"/>
      <c r="K92" s="83"/>
      <c r="L92" s="83"/>
      <c r="M92" s="83"/>
      <c r="N92" s="83"/>
      <c r="O92" s="83"/>
      <c r="P92" s="83"/>
      <c r="Q92" s="83">
        <v>12</v>
      </c>
      <c r="R92" s="83">
        <v>15</v>
      </c>
      <c r="S92" s="83">
        <v>12</v>
      </c>
      <c r="T92" s="83">
        <v>15</v>
      </c>
      <c r="U92" s="89">
        <v>12</v>
      </c>
      <c r="V92" s="89" t="s">
        <v>425</v>
      </c>
      <c r="W92" s="89">
        <v>12</v>
      </c>
      <c r="X92" s="89" t="s">
        <v>426</v>
      </c>
      <c r="Y92" s="86">
        <v>12</v>
      </c>
      <c r="Z92" s="86" t="s">
        <v>427</v>
      </c>
      <c r="AA92" s="86">
        <v>10</v>
      </c>
      <c r="AB92" s="86"/>
      <c r="AF92" s="19"/>
      <c r="AG92" s="31">
        <f t="shared" si="32"/>
        <v>0</v>
      </c>
      <c r="AH92" s="31">
        <f t="shared" si="33"/>
        <v>0</v>
      </c>
      <c r="AI92" s="24">
        <f t="shared" si="34"/>
        <v>0</v>
      </c>
      <c r="AJ92" s="31">
        <f t="shared" si="35"/>
        <v>0</v>
      </c>
      <c r="AK92" s="17" t="s">
        <v>218</v>
      </c>
      <c r="AL92" s="18"/>
    </row>
    <row r="93" spans="1:38" s="43" customFormat="1" ht="15.75" x14ac:dyDescent="0.25">
      <c r="A93" s="94" t="s">
        <v>475</v>
      </c>
      <c r="B93" s="43" t="s">
        <v>243</v>
      </c>
      <c r="C93" s="95" t="s">
        <v>237</v>
      </c>
      <c r="D93" s="86" t="s">
        <v>582</v>
      </c>
      <c r="E93" s="27" t="s">
        <v>196</v>
      </c>
      <c r="F93" s="96" t="s">
        <v>224</v>
      </c>
      <c r="G93" s="43" t="s">
        <v>249</v>
      </c>
      <c r="H93" s="96" t="s">
        <v>292</v>
      </c>
      <c r="Q93" s="95"/>
      <c r="R93" s="95"/>
      <c r="S93" s="95"/>
      <c r="T93" s="95"/>
      <c r="U93" s="98"/>
      <c r="V93" s="98"/>
      <c r="W93" s="98"/>
      <c r="X93" s="98"/>
      <c r="Y93" s="94">
        <v>13.5</v>
      </c>
      <c r="Z93" s="98" t="s">
        <v>500</v>
      </c>
      <c r="AA93" s="98">
        <v>13</v>
      </c>
      <c r="AB93" s="98"/>
      <c r="AH93" s="31"/>
      <c r="AI93" s="31"/>
      <c r="AJ93" s="31"/>
      <c r="AK93" s="97"/>
    </row>
    <row r="94" spans="1:38" s="43" customFormat="1" ht="15.75" x14ac:dyDescent="0.25">
      <c r="A94" s="94" t="s">
        <v>476</v>
      </c>
      <c r="B94" s="43" t="s">
        <v>243</v>
      </c>
      <c r="C94" s="95" t="s">
        <v>237</v>
      </c>
      <c r="D94" s="86" t="s">
        <v>582</v>
      </c>
      <c r="E94" s="27" t="s">
        <v>196</v>
      </c>
      <c r="F94" s="96" t="s">
        <v>224</v>
      </c>
      <c r="G94" s="43" t="s">
        <v>249</v>
      </c>
      <c r="H94" s="96" t="s">
        <v>292</v>
      </c>
      <c r="Q94" s="95"/>
      <c r="R94" s="95"/>
      <c r="S94" s="95"/>
      <c r="T94" s="95"/>
      <c r="U94" s="98"/>
      <c r="V94" s="98"/>
      <c r="W94" s="98"/>
      <c r="X94" s="98"/>
      <c r="Y94" s="94">
        <v>31.1</v>
      </c>
      <c r="Z94" s="98" t="s">
        <v>500</v>
      </c>
      <c r="AA94" s="98">
        <v>11.5</v>
      </c>
      <c r="AB94" s="98"/>
      <c r="AH94" s="31"/>
      <c r="AI94" s="31"/>
      <c r="AJ94" s="31"/>
      <c r="AK94" s="97"/>
    </row>
    <row r="95" spans="1:38" s="43" customFormat="1" ht="15.75" x14ac:dyDescent="0.25">
      <c r="A95" s="94" t="s">
        <v>477</v>
      </c>
      <c r="B95" s="43" t="s">
        <v>243</v>
      </c>
      <c r="C95" s="95" t="s">
        <v>237</v>
      </c>
      <c r="D95" s="86" t="s">
        <v>582</v>
      </c>
      <c r="E95" s="27" t="s">
        <v>196</v>
      </c>
      <c r="F95" s="96" t="s">
        <v>224</v>
      </c>
      <c r="G95" s="43" t="s">
        <v>249</v>
      </c>
      <c r="H95" s="96" t="s">
        <v>292</v>
      </c>
      <c r="Q95" s="95"/>
      <c r="R95" s="95"/>
      <c r="S95" s="95"/>
      <c r="T95" s="95"/>
      <c r="U95" s="98"/>
      <c r="V95" s="98"/>
      <c r="W95" s="98"/>
      <c r="X95" s="98"/>
      <c r="Y95" s="94">
        <v>15</v>
      </c>
      <c r="Z95" s="98" t="s">
        <v>500</v>
      </c>
      <c r="AA95" s="98">
        <v>11</v>
      </c>
      <c r="AB95" s="98"/>
      <c r="AH95" s="31"/>
      <c r="AI95" s="31"/>
      <c r="AJ95" s="31"/>
      <c r="AK95" s="97"/>
    </row>
    <row r="96" spans="1:38" s="43" customFormat="1" ht="15.75" x14ac:dyDescent="0.25">
      <c r="A96" s="94" t="s">
        <v>478</v>
      </c>
      <c r="B96" s="43" t="s">
        <v>243</v>
      </c>
      <c r="C96" s="95" t="s">
        <v>237</v>
      </c>
      <c r="D96" s="86" t="s">
        <v>582</v>
      </c>
      <c r="E96" s="27" t="s">
        <v>196</v>
      </c>
      <c r="F96" s="96" t="s">
        <v>224</v>
      </c>
      <c r="G96" s="43" t="s">
        <v>249</v>
      </c>
      <c r="H96" s="96" t="s">
        <v>292</v>
      </c>
      <c r="Q96" s="95"/>
      <c r="R96" s="95"/>
      <c r="S96" s="95"/>
      <c r="T96" s="95"/>
      <c r="U96" s="98"/>
      <c r="V96" s="98"/>
      <c r="W96" s="98"/>
      <c r="X96" s="98"/>
      <c r="Y96" s="94">
        <v>11.5</v>
      </c>
      <c r="Z96" s="98" t="s">
        <v>500</v>
      </c>
      <c r="AA96" s="98">
        <v>10</v>
      </c>
      <c r="AB96" s="98"/>
      <c r="AH96" s="31"/>
      <c r="AI96" s="31"/>
      <c r="AJ96" s="31"/>
      <c r="AK96" s="97"/>
    </row>
    <row r="97" spans="1:37" s="43" customFormat="1" ht="15.75" x14ac:dyDescent="0.25">
      <c r="A97" s="94" t="s">
        <v>479</v>
      </c>
      <c r="B97" s="43" t="s">
        <v>243</v>
      </c>
      <c r="C97" s="95" t="s">
        <v>237</v>
      </c>
      <c r="D97" s="86" t="s">
        <v>582</v>
      </c>
      <c r="E97" s="27" t="s">
        <v>196</v>
      </c>
      <c r="F97" s="96" t="s">
        <v>224</v>
      </c>
      <c r="G97" s="43" t="s">
        <v>249</v>
      </c>
      <c r="H97" s="96" t="s">
        <v>292</v>
      </c>
      <c r="Q97" s="95"/>
      <c r="R97" s="95"/>
      <c r="S97" s="95"/>
      <c r="T97" s="95"/>
      <c r="U97" s="98"/>
      <c r="V97" s="98"/>
      <c r="W97" s="98"/>
      <c r="X97" s="98"/>
      <c r="Y97" s="94">
        <v>16</v>
      </c>
      <c r="Z97" s="98" t="s">
        <v>500</v>
      </c>
      <c r="AA97" s="98">
        <v>15.5</v>
      </c>
      <c r="AB97" s="98"/>
      <c r="AH97" s="31"/>
      <c r="AI97" s="31"/>
      <c r="AJ97" s="31"/>
      <c r="AK97" s="97"/>
    </row>
    <row r="98" spans="1:37" s="43" customFormat="1" ht="15.75" x14ac:dyDescent="0.25">
      <c r="A98" s="94" t="s">
        <v>480</v>
      </c>
      <c r="B98" s="43" t="s">
        <v>243</v>
      </c>
      <c r="C98" s="95" t="s">
        <v>237</v>
      </c>
      <c r="D98" s="86" t="s">
        <v>582</v>
      </c>
      <c r="E98" s="27" t="s">
        <v>196</v>
      </c>
      <c r="F98" s="96" t="s">
        <v>224</v>
      </c>
      <c r="G98" s="43" t="s">
        <v>249</v>
      </c>
      <c r="H98" s="96" t="s">
        <v>292</v>
      </c>
      <c r="Q98" s="95"/>
      <c r="R98" s="95"/>
      <c r="S98" s="95"/>
      <c r="T98" s="95"/>
      <c r="U98" s="98"/>
      <c r="V98" s="98"/>
      <c r="W98" s="98"/>
      <c r="X98" s="98"/>
      <c r="Y98" s="94">
        <v>16</v>
      </c>
      <c r="Z98" s="98" t="s">
        <v>500</v>
      </c>
      <c r="AA98" s="98">
        <v>12.5</v>
      </c>
      <c r="AB98" s="98"/>
      <c r="AH98" s="31"/>
      <c r="AI98" s="31"/>
      <c r="AJ98" s="31"/>
      <c r="AK98" s="97"/>
    </row>
    <row r="99" spans="1:37" s="43" customFormat="1" ht="15.75" x14ac:dyDescent="0.25">
      <c r="A99" s="94" t="s">
        <v>481</v>
      </c>
      <c r="B99" s="43" t="s">
        <v>243</v>
      </c>
      <c r="C99" s="95" t="s">
        <v>237</v>
      </c>
      <c r="D99" s="86" t="s">
        <v>582</v>
      </c>
      <c r="E99" s="27" t="s">
        <v>196</v>
      </c>
      <c r="F99" s="96" t="s">
        <v>224</v>
      </c>
      <c r="G99" s="43" t="s">
        <v>249</v>
      </c>
      <c r="H99" s="96" t="s">
        <v>292</v>
      </c>
      <c r="Q99" s="95"/>
      <c r="R99" s="95"/>
      <c r="S99" s="95"/>
      <c r="T99" s="95"/>
      <c r="U99" s="98"/>
      <c r="V99" s="98"/>
      <c r="W99" s="98"/>
      <c r="X99" s="98"/>
      <c r="Y99" s="94">
        <v>18</v>
      </c>
      <c r="Z99" s="98" t="s">
        <v>500</v>
      </c>
      <c r="AA99" s="98">
        <v>17</v>
      </c>
      <c r="AB99" s="98"/>
      <c r="AH99" s="31"/>
      <c r="AI99" s="31"/>
      <c r="AJ99" s="31"/>
      <c r="AK99" s="97"/>
    </row>
    <row r="100" spans="1:37" s="43" customFormat="1" ht="15.75" x14ac:dyDescent="0.25">
      <c r="A100" s="94" t="s">
        <v>482</v>
      </c>
      <c r="B100" s="43" t="s">
        <v>243</v>
      </c>
      <c r="C100" s="95" t="s">
        <v>237</v>
      </c>
      <c r="D100" s="86" t="s">
        <v>582</v>
      </c>
      <c r="E100" s="27" t="s">
        <v>196</v>
      </c>
      <c r="F100" s="96" t="s">
        <v>224</v>
      </c>
      <c r="G100" s="43" t="s">
        <v>249</v>
      </c>
      <c r="H100" s="96" t="s">
        <v>292</v>
      </c>
      <c r="Q100" s="95"/>
      <c r="R100" s="95"/>
      <c r="S100" s="95"/>
      <c r="T100" s="95"/>
      <c r="U100" s="98"/>
      <c r="V100" s="98"/>
      <c r="W100" s="98"/>
      <c r="X100" s="98"/>
      <c r="Y100" s="94">
        <v>13.5</v>
      </c>
      <c r="Z100" s="98" t="s">
        <v>500</v>
      </c>
      <c r="AA100" s="98">
        <v>10</v>
      </c>
      <c r="AB100" s="98"/>
      <c r="AH100" s="31"/>
      <c r="AI100" s="31"/>
      <c r="AJ100" s="31"/>
      <c r="AK100" s="97"/>
    </row>
    <row r="101" spans="1:37" s="43" customFormat="1" ht="15.75" x14ac:dyDescent="0.25">
      <c r="A101" s="94" t="s">
        <v>483</v>
      </c>
      <c r="B101" s="43" t="s">
        <v>243</v>
      </c>
      <c r="C101" s="95" t="s">
        <v>237</v>
      </c>
      <c r="D101" s="86" t="s">
        <v>582</v>
      </c>
      <c r="E101" s="27" t="s">
        <v>196</v>
      </c>
      <c r="F101" s="96" t="s">
        <v>224</v>
      </c>
      <c r="G101" s="43" t="s">
        <v>249</v>
      </c>
      <c r="H101" s="96" t="s">
        <v>292</v>
      </c>
      <c r="Q101" s="95"/>
      <c r="R101" s="95"/>
      <c r="S101" s="95"/>
      <c r="T101" s="95"/>
      <c r="U101" s="98"/>
      <c r="V101" s="98"/>
      <c r="W101" s="98"/>
      <c r="X101" s="98"/>
      <c r="Y101" s="94">
        <v>16</v>
      </c>
      <c r="Z101" s="98" t="s">
        <v>500</v>
      </c>
      <c r="AA101" s="98">
        <v>15</v>
      </c>
      <c r="AB101" s="98"/>
      <c r="AH101" s="31"/>
      <c r="AI101" s="31"/>
      <c r="AJ101" s="31"/>
      <c r="AK101" s="97"/>
    </row>
    <row r="102" spans="1:37" s="43" customFormat="1" ht="15.75" x14ac:dyDescent="0.25">
      <c r="A102" s="94" t="s">
        <v>484</v>
      </c>
      <c r="B102" s="43" t="s">
        <v>243</v>
      </c>
      <c r="C102" s="95" t="s">
        <v>237</v>
      </c>
      <c r="D102" s="86" t="s">
        <v>582</v>
      </c>
      <c r="E102" s="27" t="s">
        <v>196</v>
      </c>
      <c r="F102" s="96" t="s">
        <v>224</v>
      </c>
      <c r="G102" s="43" t="s">
        <v>249</v>
      </c>
      <c r="H102" s="96" t="s">
        <v>292</v>
      </c>
      <c r="Q102" s="95"/>
      <c r="R102" s="95"/>
      <c r="S102" s="95"/>
      <c r="T102" s="95"/>
      <c r="U102" s="98"/>
      <c r="V102" s="98"/>
      <c r="W102" s="98"/>
      <c r="X102" s="98"/>
      <c r="Y102" s="94">
        <v>10</v>
      </c>
      <c r="Z102" s="98" t="s">
        <v>500</v>
      </c>
      <c r="AA102" s="98">
        <v>10</v>
      </c>
      <c r="AB102" s="98"/>
      <c r="AH102" s="31"/>
      <c r="AI102" s="31"/>
      <c r="AJ102" s="31"/>
      <c r="AK102" s="97"/>
    </row>
    <row r="103" spans="1:37" s="43" customFormat="1" ht="15.75" x14ac:dyDescent="0.25">
      <c r="A103" s="94" t="s">
        <v>485</v>
      </c>
      <c r="B103" s="43" t="s">
        <v>243</v>
      </c>
      <c r="C103" s="95" t="s">
        <v>237</v>
      </c>
      <c r="D103" s="86" t="s">
        <v>582</v>
      </c>
      <c r="E103" s="27" t="s">
        <v>196</v>
      </c>
      <c r="F103" s="96" t="s">
        <v>224</v>
      </c>
      <c r="G103" s="43" t="s">
        <v>249</v>
      </c>
      <c r="H103" s="96" t="s">
        <v>292</v>
      </c>
      <c r="Q103" s="95"/>
      <c r="R103" s="95"/>
      <c r="S103" s="95"/>
      <c r="T103" s="95"/>
      <c r="U103" s="98"/>
      <c r="V103" s="98"/>
      <c r="W103" s="98"/>
      <c r="X103" s="98"/>
      <c r="Y103" s="94">
        <v>12</v>
      </c>
      <c r="Z103" s="98" t="s">
        <v>500</v>
      </c>
      <c r="AA103" s="98">
        <v>12.5</v>
      </c>
      <c r="AB103" s="98"/>
      <c r="AH103" s="31"/>
      <c r="AI103" s="31"/>
      <c r="AJ103" s="31"/>
      <c r="AK103" s="97"/>
    </row>
    <row r="104" spans="1:37" s="43" customFormat="1" ht="15.75" x14ac:dyDescent="0.25">
      <c r="A104" s="94" t="s">
        <v>486</v>
      </c>
      <c r="B104" s="43" t="s">
        <v>243</v>
      </c>
      <c r="C104" s="95" t="s">
        <v>237</v>
      </c>
      <c r="D104" s="86" t="s">
        <v>582</v>
      </c>
      <c r="E104" s="27" t="s">
        <v>196</v>
      </c>
      <c r="F104" s="96" t="s">
        <v>224</v>
      </c>
      <c r="G104" s="43" t="s">
        <v>249</v>
      </c>
      <c r="H104" s="96" t="s">
        <v>292</v>
      </c>
      <c r="Q104" s="95"/>
      <c r="R104" s="95"/>
      <c r="S104" s="95"/>
      <c r="T104" s="95"/>
      <c r="U104" s="98"/>
      <c r="V104" s="98"/>
      <c r="W104" s="98"/>
      <c r="X104" s="98"/>
      <c r="Y104" s="94">
        <v>15</v>
      </c>
      <c r="Z104" s="98" t="s">
        <v>500</v>
      </c>
      <c r="AA104" s="98">
        <v>12</v>
      </c>
      <c r="AB104" s="98"/>
      <c r="AH104" s="31"/>
      <c r="AI104" s="31"/>
      <c r="AJ104" s="31"/>
      <c r="AK104" s="97"/>
    </row>
    <row r="105" spans="1:37" s="43" customFormat="1" ht="15.75" x14ac:dyDescent="0.25">
      <c r="A105" s="94" t="s">
        <v>487</v>
      </c>
      <c r="B105" s="43" t="s">
        <v>243</v>
      </c>
      <c r="C105" s="95" t="s">
        <v>237</v>
      </c>
      <c r="D105" s="86" t="s">
        <v>582</v>
      </c>
      <c r="E105" s="27" t="s">
        <v>196</v>
      </c>
      <c r="F105" s="96" t="s">
        <v>224</v>
      </c>
      <c r="G105" s="43" t="s">
        <v>249</v>
      </c>
      <c r="H105" s="96" t="s">
        <v>292</v>
      </c>
      <c r="Q105" s="95"/>
      <c r="R105" s="95"/>
      <c r="S105" s="95"/>
      <c r="T105" s="95"/>
      <c r="U105" s="98"/>
      <c r="V105" s="98"/>
      <c r="W105" s="98"/>
      <c r="X105" s="98"/>
      <c r="Y105" s="94">
        <v>18</v>
      </c>
      <c r="Z105" s="98" t="s">
        <v>500</v>
      </c>
      <c r="AA105" s="98">
        <v>16.5</v>
      </c>
      <c r="AB105" s="98"/>
      <c r="AH105" s="31"/>
      <c r="AI105" s="31"/>
      <c r="AJ105" s="31"/>
      <c r="AK105" s="97"/>
    </row>
    <row r="106" spans="1:37" s="43" customFormat="1" ht="15.75" x14ac:dyDescent="0.25">
      <c r="A106" s="94" t="s">
        <v>488</v>
      </c>
      <c r="B106" s="43" t="s">
        <v>243</v>
      </c>
      <c r="C106" s="95" t="s">
        <v>237</v>
      </c>
      <c r="D106" s="86" t="s">
        <v>582</v>
      </c>
      <c r="E106" s="27" t="s">
        <v>196</v>
      </c>
      <c r="F106" s="96" t="s">
        <v>224</v>
      </c>
      <c r="G106" s="43" t="s">
        <v>249</v>
      </c>
      <c r="H106" s="96" t="s">
        <v>292</v>
      </c>
      <c r="Q106" s="95"/>
      <c r="R106" s="95"/>
      <c r="S106" s="95"/>
      <c r="T106" s="95"/>
      <c r="U106" s="98"/>
      <c r="V106" s="98"/>
      <c r="W106" s="98"/>
      <c r="X106" s="98"/>
      <c r="Y106" s="94">
        <v>18</v>
      </c>
      <c r="Z106" s="98" t="s">
        <v>500</v>
      </c>
      <c r="AA106" s="98">
        <v>13</v>
      </c>
      <c r="AB106" s="98"/>
      <c r="AH106" s="31"/>
      <c r="AI106" s="31"/>
      <c r="AJ106" s="31"/>
      <c r="AK106" s="97"/>
    </row>
    <row r="107" spans="1:37" s="43" customFormat="1" ht="15.75" x14ac:dyDescent="0.25">
      <c r="A107" s="94" t="s">
        <v>489</v>
      </c>
      <c r="B107" s="43" t="s">
        <v>243</v>
      </c>
      <c r="C107" s="95" t="s">
        <v>237</v>
      </c>
      <c r="D107" s="86" t="s">
        <v>582</v>
      </c>
      <c r="E107" s="27" t="s">
        <v>196</v>
      </c>
      <c r="F107" s="96" t="s">
        <v>224</v>
      </c>
      <c r="G107" s="43" t="s">
        <v>249</v>
      </c>
      <c r="H107" s="96" t="s">
        <v>292</v>
      </c>
      <c r="Q107" s="95"/>
      <c r="R107" s="95"/>
      <c r="S107" s="95"/>
      <c r="T107" s="95"/>
      <c r="U107" s="98"/>
      <c r="V107" s="98"/>
      <c r="W107" s="98"/>
      <c r="X107" s="98"/>
      <c r="Y107" s="94">
        <v>15</v>
      </c>
      <c r="Z107" s="98" t="s">
        <v>500</v>
      </c>
      <c r="AA107" s="98">
        <v>12</v>
      </c>
      <c r="AB107" s="98"/>
      <c r="AH107" s="31"/>
      <c r="AI107" s="31"/>
      <c r="AJ107" s="31"/>
      <c r="AK107" s="97"/>
    </row>
    <row r="108" spans="1:37" s="43" customFormat="1" ht="15.75" x14ac:dyDescent="0.25">
      <c r="A108" s="94" t="s">
        <v>490</v>
      </c>
      <c r="B108" s="43" t="s">
        <v>243</v>
      </c>
      <c r="C108" s="95" t="s">
        <v>237</v>
      </c>
      <c r="D108" s="86" t="s">
        <v>582</v>
      </c>
      <c r="E108" s="27" t="s">
        <v>196</v>
      </c>
      <c r="F108" s="96" t="s">
        <v>224</v>
      </c>
      <c r="G108" s="43" t="s">
        <v>249</v>
      </c>
      <c r="H108" s="96" t="s">
        <v>292</v>
      </c>
      <c r="Q108" s="95"/>
      <c r="R108" s="95"/>
      <c r="S108" s="95"/>
      <c r="T108" s="95"/>
      <c r="U108" s="98"/>
      <c r="V108" s="98"/>
      <c r="W108" s="98"/>
      <c r="X108" s="98"/>
      <c r="Y108" s="94">
        <v>14</v>
      </c>
      <c r="Z108" s="98" t="s">
        <v>500</v>
      </c>
      <c r="AA108" s="98">
        <v>13.5</v>
      </c>
      <c r="AB108" s="98"/>
      <c r="AH108" s="31"/>
      <c r="AI108" s="31"/>
      <c r="AJ108" s="31"/>
      <c r="AK108" s="97"/>
    </row>
    <row r="109" spans="1:37" s="43" customFormat="1" ht="15.75" x14ac:dyDescent="0.25">
      <c r="A109" s="94" t="s">
        <v>491</v>
      </c>
      <c r="B109" s="43" t="s">
        <v>243</v>
      </c>
      <c r="C109" s="95" t="s">
        <v>237</v>
      </c>
      <c r="D109" s="86" t="s">
        <v>582</v>
      </c>
      <c r="E109" s="27" t="s">
        <v>196</v>
      </c>
      <c r="F109" s="96" t="s">
        <v>224</v>
      </c>
      <c r="G109" s="43" t="s">
        <v>249</v>
      </c>
      <c r="H109" s="96" t="s">
        <v>292</v>
      </c>
      <c r="Q109" s="95"/>
      <c r="R109" s="95"/>
      <c r="S109" s="95"/>
      <c r="T109" s="95"/>
      <c r="U109" s="98"/>
      <c r="V109" s="98"/>
      <c r="W109" s="98"/>
      <c r="X109" s="98"/>
      <c r="Y109" s="94">
        <v>12.5</v>
      </c>
      <c r="Z109" s="98" t="s">
        <v>500</v>
      </c>
      <c r="AA109" s="98">
        <v>10.5</v>
      </c>
      <c r="AB109" s="98"/>
      <c r="AH109" s="31"/>
      <c r="AI109" s="31"/>
      <c r="AJ109" s="31"/>
      <c r="AK109" s="97"/>
    </row>
    <row r="110" spans="1:37" s="43" customFormat="1" ht="15.75" x14ac:dyDescent="0.25">
      <c r="A110" s="94" t="s">
        <v>492</v>
      </c>
      <c r="B110" s="43" t="s">
        <v>243</v>
      </c>
      <c r="C110" s="95" t="s">
        <v>237</v>
      </c>
      <c r="D110" s="86" t="s">
        <v>582</v>
      </c>
      <c r="E110" s="27" t="s">
        <v>196</v>
      </c>
      <c r="F110" s="96" t="s">
        <v>224</v>
      </c>
      <c r="G110" s="43" t="s">
        <v>249</v>
      </c>
      <c r="H110" s="96" t="s">
        <v>292</v>
      </c>
      <c r="Q110" s="95"/>
      <c r="R110" s="95"/>
      <c r="S110" s="95"/>
      <c r="T110" s="95"/>
      <c r="U110" s="98"/>
      <c r="V110" s="98"/>
      <c r="W110" s="98"/>
      <c r="X110" s="98"/>
      <c r="Y110" s="94">
        <v>18</v>
      </c>
      <c r="Z110" s="98" t="s">
        <v>500</v>
      </c>
      <c r="AA110" s="98">
        <v>15</v>
      </c>
      <c r="AB110" s="98"/>
      <c r="AH110" s="31"/>
      <c r="AI110" s="31"/>
      <c r="AJ110" s="31"/>
      <c r="AK110" s="97"/>
    </row>
    <row r="111" spans="1:37" s="43" customFormat="1" ht="15.75" x14ac:dyDescent="0.25">
      <c r="A111" s="94" t="s">
        <v>493</v>
      </c>
      <c r="B111" s="43" t="s">
        <v>243</v>
      </c>
      <c r="C111" s="95" t="s">
        <v>237</v>
      </c>
      <c r="D111" s="86" t="s">
        <v>582</v>
      </c>
      <c r="E111" s="27" t="s">
        <v>196</v>
      </c>
      <c r="F111" s="96" t="s">
        <v>224</v>
      </c>
      <c r="G111" s="43" t="s">
        <v>249</v>
      </c>
      <c r="H111" s="96" t="s">
        <v>292</v>
      </c>
      <c r="Q111" s="95"/>
      <c r="R111" s="95"/>
      <c r="S111" s="95"/>
      <c r="T111" s="95"/>
      <c r="U111" s="98"/>
      <c r="V111" s="98"/>
      <c r="W111" s="98"/>
      <c r="X111" s="98"/>
      <c r="Y111" s="94">
        <v>14</v>
      </c>
      <c r="Z111" s="98" t="s">
        <v>500</v>
      </c>
      <c r="AA111" s="98">
        <v>11</v>
      </c>
      <c r="AB111" s="98"/>
      <c r="AH111" s="31"/>
      <c r="AI111" s="31"/>
      <c r="AJ111" s="31"/>
      <c r="AK111" s="97"/>
    </row>
    <row r="112" spans="1:37" s="43" customFormat="1" ht="15.75" x14ac:dyDescent="0.25">
      <c r="A112" s="94" t="s">
        <v>494</v>
      </c>
      <c r="B112" s="43" t="s">
        <v>243</v>
      </c>
      <c r="C112" s="95" t="s">
        <v>237</v>
      </c>
      <c r="D112" s="86" t="s">
        <v>582</v>
      </c>
      <c r="E112" s="27" t="s">
        <v>196</v>
      </c>
      <c r="F112" s="96" t="s">
        <v>224</v>
      </c>
      <c r="G112" s="43" t="s">
        <v>249</v>
      </c>
      <c r="H112" s="96" t="s">
        <v>292</v>
      </c>
      <c r="Q112" s="95"/>
      <c r="R112" s="95"/>
      <c r="S112" s="95"/>
      <c r="T112" s="95"/>
      <c r="U112" s="98"/>
      <c r="V112" s="98"/>
      <c r="W112" s="98"/>
      <c r="X112" s="98"/>
      <c r="Y112" s="94">
        <v>15</v>
      </c>
      <c r="Z112" s="98" t="s">
        <v>500</v>
      </c>
      <c r="AA112" s="98">
        <v>13.5</v>
      </c>
      <c r="AB112" s="98"/>
      <c r="AH112" s="31"/>
      <c r="AI112" s="31"/>
      <c r="AJ112" s="31"/>
      <c r="AK112" s="97"/>
    </row>
    <row r="113" spans="1:37" s="43" customFormat="1" ht="15.75" x14ac:dyDescent="0.25">
      <c r="A113" s="94" t="s">
        <v>495</v>
      </c>
      <c r="B113" s="43" t="s">
        <v>243</v>
      </c>
      <c r="C113" s="95" t="s">
        <v>237</v>
      </c>
      <c r="D113" s="86" t="s">
        <v>582</v>
      </c>
      <c r="E113" s="27" t="s">
        <v>196</v>
      </c>
      <c r="F113" s="96" t="s">
        <v>224</v>
      </c>
      <c r="G113" s="43" t="s">
        <v>249</v>
      </c>
      <c r="H113" s="96" t="s">
        <v>292</v>
      </c>
      <c r="Q113" s="95"/>
      <c r="R113" s="95"/>
      <c r="S113" s="95"/>
      <c r="T113" s="95"/>
      <c r="U113" s="98"/>
      <c r="V113" s="98"/>
      <c r="W113" s="98"/>
      <c r="X113" s="98"/>
      <c r="Y113" s="94">
        <v>16</v>
      </c>
      <c r="Z113" s="98" t="s">
        <v>500</v>
      </c>
      <c r="AA113" s="98">
        <v>13.5</v>
      </c>
      <c r="AB113" s="98"/>
      <c r="AH113" s="31"/>
      <c r="AI113" s="31"/>
      <c r="AJ113" s="31"/>
      <c r="AK113" s="97"/>
    </row>
    <row r="114" spans="1:37" s="43" customFormat="1" ht="15.75" x14ac:dyDescent="0.25">
      <c r="A114" s="94" t="s">
        <v>496</v>
      </c>
      <c r="B114" s="43" t="s">
        <v>243</v>
      </c>
      <c r="C114" s="95" t="s">
        <v>237</v>
      </c>
      <c r="D114" s="86" t="s">
        <v>582</v>
      </c>
      <c r="E114" s="27" t="s">
        <v>196</v>
      </c>
      <c r="F114" s="96" t="s">
        <v>224</v>
      </c>
      <c r="G114" s="43" t="s">
        <v>249</v>
      </c>
      <c r="H114" s="96" t="s">
        <v>292</v>
      </c>
      <c r="Q114" s="95"/>
      <c r="R114" s="95"/>
      <c r="S114" s="95"/>
      <c r="T114" s="95"/>
      <c r="U114" s="98"/>
      <c r="V114" s="98"/>
      <c r="W114" s="98"/>
      <c r="X114" s="98"/>
      <c r="Y114" s="94">
        <v>10</v>
      </c>
      <c r="Z114" s="98" t="s">
        <v>500</v>
      </c>
      <c r="AA114" s="98">
        <v>9.5</v>
      </c>
      <c r="AB114" s="98"/>
      <c r="AH114" s="31"/>
      <c r="AI114" s="31"/>
      <c r="AJ114" s="31"/>
      <c r="AK114" s="97"/>
    </row>
    <row r="115" spans="1:37" s="43" customFormat="1" ht="15.75" x14ac:dyDescent="0.25">
      <c r="A115" s="94" t="s">
        <v>497</v>
      </c>
      <c r="B115" s="43" t="s">
        <v>243</v>
      </c>
      <c r="C115" s="95" t="s">
        <v>237</v>
      </c>
      <c r="D115" s="86" t="s">
        <v>582</v>
      </c>
      <c r="E115" s="27" t="s">
        <v>196</v>
      </c>
      <c r="F115" s="96" t="s">
        <v>224</v>
      </c>
      <c r="G115" s="43" t="s">
        <v>249</v>
      </c>
      <c r="H115" s="96" t="s">
        <v>292</v>
      </c>
      <c r="Q115" s="95"/>
      <c r="R115" s="95"/>
      <c r="S115" s="95"/>
      <c r="T115" s="95"/>
      <c r="U115" s="98"/>
      <c r="V115" s="98"/>
      <c r="W115" s="98"/>
      <c r="X115" s="98"/>
      <c r="Y115" s="94">
        <v>12</v>
      </c>
      <c r="Z115" s="98" t="s">
        <v>500</v>
      </c>
      <c r="AA115" s="98">
        <v>13</v>
      </c>
      <c r="AB115" s="98"/>
      <c r="AH115" s="31"/>
      <c r="AI115" s="31"/>
      <c r="AJ115" s="31"/>
      <c r="AK115" s="97"/>
    </row>
    <row r="116" spans="1:37" s="43" customFormat="1" ht="15.75" x14ac:dyDescent="0.25">
      <c r="A116" s="94" t="s">
        <v>498</v>
      </c>
      <c r="B116" s="43" t="s">
        <v>243</v>
      </c>
      <c r="C116" s="95" t="s">
        <v>237</v>
      </c>
      <c r="D116" s="86" t="s">
        <v>582</v>
      </c>
      <c r="E116" s="27" t="s">
        <v>196</v>
      </c>
      <c r="F116" s="96" t="s">
        <v>224</v>
      </c>
      <c r="G116" s="43" t="s">
        <v>249</v>
      </c>
      <c r="H116" s="96" t="s">
        <v>292</v>
      </c>
      <c r="Q116" s="95"/>
      <c r="R116" s="95"/>
      <c r="S116" s="95"/>
      <c r="T116" s="95"/>
      <c r="U116" s="98"/>
      <c r="V116" s="98"/>
      <c r="W116" s="98"/>
      <c r="X116" s="98"/>
      <c r="Y116" s="94">
        <v>17</v>
      </c>
      <c r="Z116" s="98" t="s">
        <v>500</v>
      </c>
      <c r="AA116" s="98">
        <v>15.5</v>
      </c>
      <c r="AB116" s="98"/>
      <c r="AH116" s="31"/>
      <c r="AI116" s="31"/>
      <c r="AJ116" s="31"/>
      <c r="AK116" s="97"/>
    </row>
    <row r="117" spans="1:37" s="43" customFormat="1" ht="15.75" x14ac:dyDescent="0.25">
      <c r="A117" s="94" t="s">
        <v>499</v>
      </c>
      <c r="B117" s="43" t="s">
        <v>243</v>
      </c>
      <c r="C117" s="95" t="s">
        <v>237</v>
      </c>
      <c r="D117" s="86" t="s">
        <v>582</v>
      </c>
      <c r="E117" s="27" t="s">
        <v>196</v>
      </c>
      <c r="F117" s="96" t="s">
        <v>224</v>
      </c>
      <c r="G117" s="43" t="s">
        <v>249</v>
      </c>
      <c r="H117" s="96" t="s">
        <v>292</v>
      </c>
      <c r="Q117" s="95"/>
      <c r="R117" s="95"/>
      <c r="S117" s="95"/>
      <c r="T117" s="95"/>
      <c r="U117" s="98"/>
      <c r="V117" s="98"/>
      <c r="W117" s="98"/>
      <c r="X117" s="98"/>
      <c r="Y117" s="94">
        <v>17</v>
      </c>
      <c r="Z117" s="98" t="s">
        <v>500</v>
      </c>
      <c r="AA117" s="98">
        <v>14.5</v>
      </c>
      <c r="AB117" s="98"/>
      <c r="AH117" s="31"/>
      <c r="AI117" s="31"/>
      <c r="AJ117" s="31"/>
      <c r="AK117" s="97"/>
    </row>
    <row r="118" spans="1:37" s="24" customFormat="1" x14ac:dyDescent="0.25">
      <c r="A118" s="131" t="s">
        <v>208</v>
      </c>
      <c r="B118" s="24" t="s">
        <v>243</v>
      </c>
      <c r="C118" s="26" t="s">
        <v>237</v>
      </c>
      <c r="D118" s="131" t="s">
        <v>308</v>
      </c>
      <c r="E118" s="28"/>
      <c r="Q118" s="24">
        <f>AVERAGE(Q72:Q85)</f>
        <v>16.071428571428573</v>
      </c>
      <c r="R118" s="24">
        <f>AVERAGE(R52:R82)</f>
        <v>13.193548387096774</v>
      </c>
      <c r="S118" s="24">
        <f>AVERAGE(S72:S85)</f>
        <v>17.285714285714285</v>
      </c>
      <c r="T118" s="24">
        <f>AVERAGE(T52:T82)</f>
        <v>13.870967741935484</v>
      </c>
      <c r="U118" s="24">
        <f>AVERAGE(U72:U85)</f>
        <v>18.214285714285715</v>
      </c>
      <c r="V118" s="24">
        <f>AVERAGE(V52:V82)</f>
        <v>22</v>
      </c>
      <c r="W118" s="24">
        <f>AVERAGE(W72:W85)</f>
        <v>23.178571428571427</v>
      </c>
      <c r="X118" s="24" t="e">
        <f>AVERAGE(X52:X82)</f>
        <v>#DIV/0!</v>
      </c>
      <c r="Y118" s="24">
        <f>AVERAGE(Y72:Y85)</f>
        <v>26.910714285714285</v>
      </c>
      <c r="AG118" s="24">
        <f>S118-Q118</f>
        <v>1.2142857142857117</v>
      </c>
      <c r="AH118" s="24">
        <f t="shared" ref="AH118:AH124" si="36">U118-S118</f>
        <v>0.9285714285714306</v>
      </c>
      <c r="AI118" s="24">
        <f t="shared" ref="AI118:AI124" si="37">W118-U118</f>
        <v>4.9642857142857117</v>
      </c>
      <c r="AJ118" s="24">
        <f t="shared" ref="AJ118:AJ124" si="38">Y118-W118</f>
        <v>3.7321428571428577</v>
      </c>
    </row>
    <row r="119" spans="1:37" s="24" customFormat="1" x14ac:dyDescent="0.25">
      <c r="A119" s="131" t="s">
        <v>208</v>
      </c>
      <c r="B119" s="24" t="s">
        <v>243</v>
      </c>
      <c r="C119" s="26" t="s">
        <v>237</v>
      </c>
      <c r="D119" s="131" t="s">
        <v>309</v>
      </c>
      <c r="E119" s="28"/>
      <c r="Q119" s="24">
        <f t="shared" ref="Q119:Y119" si="39">AVERAGE(Q86:Q92)</f>
        <v>13.357142857142858</v>
      </c>
      <c r="R119" s="24">
        <f t="shared" si="39"/>
        <v>14.214285714285714</v>
      </c>
      <c r="S119" s="24">
        <f t="shared" si="39"/>
        <v>13.428571428571429</v>
      </c>
      <c r="T119" s="24">
        <f t="shared" si="39"/>
        <v>14.285714285714286</v>
      </c>
      <c r="U119" s="24">
        <f t="shared" si="39"/>
        <v>13.571428571428571</v>
      </c>
      <c r="V119" s="24" t="e">
        <f t="shared" si="39"/>
        <v>#DIV/0!</v>
      </c>
      <c r="W119" s="24">
        <f t="shared" si="39"/>
        <v>14.785714285714286</v>
      </c>
      <c r="X119" s="24" t="e">
        <f t="shared" si="39"/>
        <v>#DIV/0!</v>
      </c>
      <c r="Y119" s="24">
        <f t="shared" si="39"/>
        <v>17.678571428571427</v>
      </c>
      <c r="AG119" s="24">
        <f>S119-Q119</f>
        <v>7.1428571428571175E-2</v>
      </c>
      <c r="AH119" s="24">
        <f t="shared" si="36"/>
        <v>0.14285714285714235</v>
      </c>
      <c r="AI119" s="24">
        <f t="shared" si="37"/>
        <v>1.2142857142857153</v>
      </c>
      <c r="AJ119" s="24">
        <f t="shared" si="38"/>
        <v>2.8928571428571406</v>
      </c>
    </row>
    <row r="120" spans="1:37" s="24" customFormat="1" x14ac:dyDescent="0.25">
      <c r="A120" s="131" t="s">
        <v>208</v>
      </c>
      <c r="B120" s="24" t="s">
        <v>243</v>
      </c>
      <c r="C120" s="26" t="s">
        <v>237</v>
      </c>
      <c r="D120" s="131" t="s">
        <v>609</v>
      </c>
      <c r="E120" s="28"/>
      <c r="R120" s="24">
        <f t="shared" ref="R120:X120" si="40">AVERAGE(R52:R62)</f>
        <v>12.090909090909092</v>
      </c>
      <c r="S120" s="24">
        <f t="shared" si="40"/>
        <v>12.363636363636363</v>
      </c>
      <c r="T120" s="24">
        <f t="shared" si="40"/>
        <v>12.363636363636363</v>
      </c>
      <c r="U120" s="24">
        <f t="shared" si="40"/>
        <v>12.818181818181818</v>
      </c>
      <c r="V120" s="24" t="e">
        <f t="shared" si="40"/>
        <v>#DIV/0!</v>
      </c>
      <c r="W120" s="24">
        <f t="shared" si="40"/>
        <v>16.777777777777779</v>
      </c>
      <c r="X120" s="24" t="e">
        <f t="shared" si="40"/>
        <v>#DIV/0!</v>
      </c>
      <c r="Y120" s="23">
        <f>AVERAGE(Y52:Y53,Y56:Y62)</f>
        <v>17.321428571428573</v>
      </c>
      <c r="AH120" s="24">
        <f t="shared" si="36"/>
        <v>0.45454545454545503</v>
      </c>
      <c r="AI120" s="24">
        <f t="shared" si="37"/>
        <v>3.9595959595959602</v>
      </c>
      <c r="AJ120" s="24">
        <f t="shared" si="38"/>
        <v>0.54365079365079438</v>
      </c>
    </row>
    <row r="121" spans="1:37" s="24" customFormat="1" x14ac:dyDescent="0.25">
      <c r="A121" s="131" t="s">
        <v>208</v>
      </c>
      <c r="B121" s="24" t="s">
        <v>243</v>
      </c>
      <c r="C121" s="26" t="s">
        <v>237</v>
      </c>
      <c r="D121" s="131" t="s">
        <v>608</v>
      </c>
      <c r="E121" s="28"/>
      <c r="R121" s="24">
        <f t="shared" ref="R121:Y121" si="41">AVERAGE(R63:R64)</f>
        <v>12</v>
      </c>
      <c r="S121" s="24">
        <f t="shared" si="41"/>
        <v>12</v>
      </c>
      <c r="T121" s="24">
        <f t="shared" si="41"/>
        <v>12</v>
      </c>
      <c r="U121" s="24">
        <f t="shared" si="41"/>
        <v>12</v>
      </c>
      <c r="V121" s="24" t="e">
        <f t="shared" si="41"/>
        <v>#DIV/0!</v>
      </c>
      <c r="W121" s="24">
        <f t="shared" si="41"/>
        <v>18</v>
      </c>
      <c r="X121" s="24" t="e">
        <f t="shared" si="41"/>
        <v>#DIV/0!</v>
      </c>
      <c r="Y121" s="24">
        <f t="shared" si="41"/>
        <v>25.25</v>
      </c>
      <c r="AH121" s="24">
        <f t="shared" si="36"/>
        <v>0</v>
      </c>
      <c r="AI121" s="24">
        <f t="shared" si="37"/>
        <v>6</v>
      </c>
      <c r="AJ121" s="24">
        <f t="shared" si="38"/>
        <v>7.25</v>
      </c>
    </row>
    <row r="122" spans="1:37" s="24" customFormat="1" x14ac:dyDescent="0.25">
      <c r="A122" s="131" t="s">
        <v>208</v>
      </c>
      <c r="B122" s="24" t="s">
        <v>243</v>
      </c>
      <c r="C122" s="26" t="s">
        <v>237</v>
      </c>
      <c r="D122" s="131" t="s">
        <v>607</v>
      </c>
      <c r="E122" s="28"/>
      <c r="R122" s="24">
        <f>AVERAGE(R66:R92)</f>
        <v>14.611111111111111</v>
      </c>
      <c r="S122" s="24">
        <f>AVERAGE(S66:S71)</f>
        <v>12.166666666666666</v>
      </c>
      <c r="T122" s="24">
        <f>AVERAGE(T66:T92)</f>
        <v>15.37037037037037</v>
      </c>
      <c r="U122" s="24">
        <f>AVERAGE(U66:U71)</f>
        <v>12.583333333333334</v>
      </c>
      <c r="V122" s="24">
        <f>AVERAGE(V66:V92)</f>
        <v>22</v>
      </c>
      <c r="W122" s="24">
        <f>AVERAGE(W66:W71)</f>
        <v>15</v>
      </c>
      <c r="X122" s="24" t="e">
        <f>AVERAGE(X66:X92)</f>
        <v>#DIV/0!</v>
      </c>
      <c r="Y122" s="24">
        <f>AVERAGE(Y66:Y71)</f>
        <v>16.75</v>
      </c>
      <c r="AH122" s="24">
        <f t="shared" si="36"/>
        <v>0.41666666666666785</v>
      </c>
      <c r="AI122" s="24">
        <f t="shared" si="37"/>
        <v>2.4166666666666661</v>
      </c>
      <c r="AJ122" s="24">
        <f t="shared" si="38"/>
        <v>1.75</v>
      </c>
    </row>
    <row r="123" spans="1:37" s="24" customFormat="1" ht="15.75" customHeight="1" x14ac:dyDescent="0.25">
      <c r="A123" s="131" t="s">
        <v>210</v>
      </c>
      <c r="B123" s="24" t="s">
        <v>243</v>
      </c>
      <c r="C123" s="26" t="s">
        <v>237</v>
      </c>
      <c r="D123" s="131" t="s">
        <v>312</v>
      </c>
      <c r="E123" s="28"/>
      <c r="Q123" s="24">
        <f>AVERAGE(Q72:Q92)</f>
        <v>15.166666666666666</v>
      </c>
      <c r="R123" s="24">
        <f>AVERAGE(R52:R92)</f>
        <v>13.548780487804878</v>
      </c>
      <c r="S123" s="24">
        <f>AVERAGE(S72:S92)</f>
        <v>16</v>
      </c>
      <c r="T123" s="24">
        <f>AVERAGE(T52:T92)</f>
        <v>14.121951219512194</v>
      </c>
      <c r="U123" s="24">
        <f>AVERAGE(U72:U92)</f>
        <v>16.666666666666668</v>
      </c>
      <c r="V123" s="24">
        <f>AVERAGE(V52:V92)</f>
        <v>22</v>
      </c>
      <c r="W123" s="24">
        <f>AVERAGE(W72:W92)</f>
        <v>20.38095238095238</v>
      </c>
      <c r="X123" s="24" t="e">
        <f>AVERAGE(X52:X92)</f>
        <v>#DIV/0!</v>
      </c>
      <c r="Y123" s="24">
        <f>AVERAGE(Y72:Y92)</f>
        <v>23.833333333333332</v>
      </c>
      <c r="AG123" s="24">
        <f>S123-Q123</f>
        <v>0.83333333333333393</v>
      </c>
      <c r="AH123" s="24">
        <f t="shared" si="36"/>
        <v>0.66666666666666785</v>
      </c>
      <c r="AI123" s="24">
        <f t="shared" si="37"/>
        <v>3.7142857142857117</v>
      </c>
      <c r="AJ123" s="24">
        <f t="shared" si="38"/>
        <v>3.4523809523809526</v>
      </c>
    </row>
    <row r="124" spans="1:37" s="24" customFormat="1" ht="15.75" customHeight="1" x14ac:dyDescent="0.25">
      <c r="A124" s="131" t="s">
        <v>210</v>
      </c>
      <c r="B124" s="24" t="s">
        <v>243</v>
      </c>
      <c r="C124" s="26" t="s">
        <v>237</v>
      </c>
      <c r="D124" s="131" t="s">
        <v>687</v>
      </c>
      <c r="E124" s="28"/>
      <c r="S124" s="24">
        <f>AVERAGE(S52:S71)</f>
        <v>11.85</v>
      </c>
      <c r="T124" s="24">
        <f>AVERAGE(T52:T92)</f>
        <v>14.121951219512194</v>
      </c>
      <c r="U124" s="24">
        <f>AVERAGE(U52:U71)</f>
        <v>12.324999999999999</v>
      </c>
      <c r="V124" s="24">
        <f>AVERAGE(V52:V92)</f>
        <v>22</v>
      </c>
      <c r="W124" s="24">
        <f>AVERAGE(W52:W71)</f>
        <v>16.46153846153846</v>
      </c>
      <c r="X124" s="24" t="e">
        <f>AVERAGE(X52:X92)</f>
        <v>#DIV/0!</v>
      </c>
      <c r="Y124" s="23">
        <f>AVERAGE(Y52:Y53,Y56:Y71)</f>
        <v>17.886363636363637</v>
      </c>
      <c r="AH124" s="24">
        <f t="shared" si="36"/>
        <v>0.47499999999999964</v>
      </c>
      <c r="AI124" s="24">
        <f t="shared" si="37"/>
        <v>4.1365384615384606</v>
      </c>
      <c r="AJ124" s="24">
        <f t="shared" si="38"/>
        <v>1.4248251748251768</v>
      </c>
    </row>
    <row r="125" spans="1:37" s="24" customFormat="1" ht="15.75" hidden="1" customHeight="1" x14ac:dyDescent="0.25">
      <c r="A125" s="131" t="s">
        <v>210</v>
      </c>
      <c r="B125" s="24" t="s">
        <v>243</v>
      </c>
      <c r="C125" s="26" t="s">
        <v>237</v>
      </c>
      <c r="D125" s="131" t="s">
        <v>605</v>
      </c>
      <c r="E125" s="28"/>
      <c r="T125" s="24">
        <f>AVERAGE(T53:T93)</f>
        <v>14.2125</v>
      </c>
      <c r="V125" s="24">
        <f>AVERAGE(V53:V93)</f>
        <v>22</v>
      </c>
      <c r="X125" s="24" t="e">
        <f>AVERAGE(X53:X93)</f>
        <v>#DIV/0!</v>
      </c>
      <c r="Y125" s="24">
        <f>AVERAGE(Y93:Y117)</f>
        <v>15.364000000000001</v>
      </c>
    </row>
    <row r="126" spans="1:37" s="104" customFormat="1" ht="15.75" customHeight="1" x14ac:dyDescent="0.25">
      <c r="A126" s="99" t="s">
        <v>251</v>
      </c>
      <c r="B126" s="24" t="s">
        <v>243</v>
      </c>
      <c r="C126" s="101" t="s">
        <v>246</v>
      </c>
      <c r="D126" s="102" t="s">
        <v>501</v>
      </c>
      <c r="E126" s="101" t="s">
        <v>233</v>
      </c>
      <c r="F126" s="101" t="s">
        <v>224</v>
      </c>
      <c r="G126" s="100" t="s">
        <v>249</v>
      </c>
      <c r="H126" s="101" t="s">
        <v>292</v>
      </c>
      <c r="I126" s="100"/>
      <c r="J126" s="100"/>
      <c r="K126" s="100"/>
      <c r="L126" s="100"/>
      <c r="M126" s="100"/>
      <c r="N126" s="100"/>
      <c r="O126" s="100"/>
      <c r="P126" s="100"/>
      <c r="Q126" s="99"/>
      <c r="R126" s="99"/>
      <c r="S126" s="103">
        <v>15</v>
      </c>
      <c r="T126" s="103">
        <v>15</v>
      </c>
      <c r="U126" s="102">
        <v>15</v>
      </c>
      <c r="V126" s="102" t="s">
        <v>504</v>
      </c>
      <c r="W126" s="102">
        <v>16</v>
      </c>
      <c r="X126" s="102" t="s">
        <v>402</v>
      </c>
      <c r="Y126" s="102">
        <v>17</v>
      </c>
      <c r="Z126" s="102">
        <v>17</v>
      </c>
      <c r="AA126" s="102"/>
      <c r="AB126" s="102"/>
      <c r="AC126" s="100"/>
      <c r="AD126" s="100"/>
      <c r="AE126" s="100"/>
      <c r="AF126" s="100"/>
      <c r="AG126" s="100">
        <f>U126-S126</f>
        <v>0</v>
      </c>
      <c r="AH126" s="31">
        <f>U126-S126</f>
        <v>0</v>
      </c>
      <c r="AI126" s="31">
        <f>W126-U126</f>
        <v>1</v>
      </c>
      <c r="AJ126" s="31">
        <f>Y126-W126</f>
        <v>1</v>
      </c>
      <c r="AK126" s="100"/>
    </row>
    <row r="127" spans="1:37" s="104" customFormat="1" ht="15.75" customHeight="1" x14ac:dyDescent="0.25">
      <c r="A127" s="99" t="s">
        <v>252</v>
      </c>
      <c r="B127" s="24" t="s">
        <v>243</v>
      </c>
      <c r="C127" s="101" t="s">
        <v>246</v>
      </c>
      <c r="D127" s="102" t="s">
        <v>501</v>
      </c>
      <c r="E127" s="101" t="s">
        <v>233</v>
      </c>
      <c r="F127" s="101" t="s">
        <v>224</v>
      </c>
      <c r="G127" s="100" t="s">
        <v>249</v>
      </c>
      <c r="H127" s="101" t="s">
        <v>292</v>
      </c>
      <c r="I127" s="100"/>
      <c r="J127" s="100"/>
      <c r="K127" s="100"/>
      <c r="L127" s="100"/>
      <c r="M127" s="100"/>
      <c r="N127" s="100"/>
      <c r="O127" s="100"/>
      <c r="P127" s="100"/>
      <c r="Q127" s="99"/>
      <c r="R127" s="99"/>
      <c r="S127" s="103">
        <v>15</v>
      </c>
      <c r="T127" s="103">
        <v>17</v>
      </c>
      <c r="U127" s="103">
        <v>15</v>
      </c>
      <c r="V127" s="102" t="s">
        <v>505</v>
      </c>
      <c r="W127" s="103">
        <v>15</v>
      </c>
      <c r="X127" s="102" t="s">
        <v>506</v>
      </c>
      <c r="Y127" s="103">
        <v>15</v>
      </c>
      <c r="Z127" s="102">
        <v>15</v>
      </c>
      <c r="AA127" s="102"/>
      <c r="AB127" s="102"/>
      <c r="AC127" s="100"/>
      <c r="AD127" s="100"/>
      <c r="AE127" s="100"/>
      <c r="AF127" s="100"/>
      <c r="AG127" s="100">
        <f t="shared" ref="AG127:AG160" si="42">S127-Q127</f>
        <v>15</v>
      </c>
      <c r="AH127" s="24">
        <f t="shared" ref="AH127:AH160" si="43">U127-S127</f>
        <v>0</v>
      </c>
      <c r="AI127" s="24">
        <f t="shared" ref="AI127:AI160" si="44">W127-U127</f>
        <v>0</v>
      </c>
      <c r="AJ127" s="24">
        <f t="shared" ref="AJ127:AJ160" si="45">Y127-W127</f>
        <v>0</v>
      </c>
      <c r="AK127" s="100"/>
    </row>
    <row r="128" spans="1:37" s="104" customFormat="1" ht="15.75" customHeight="1" x14ac:dyDescent="0.25">
      <c r="A128" s="105" t="s">
        <v>253</v>
      </c>
      <c r="B128" s="24" t="s">
        <v>243</v>
      </c>
      <c r="C128" s="106" t="s">
        <v>246</v>
      </c>
      <c r="D128" s="102" t="s">
        <v>501</v>
      </c>
      <c r="E128" s="106" t="s">
        <v>233</v>
      </c>
      <c r="F128" s="106" t="s">
        <v>224</v>
      </c>
      <c r="G128" s="104" t="s">
        <v>249</v>
      </c>
      <c r="H128" s="106" t="s">
        <v>292</v>
      </c>
      <c r="Q128" s="99"/>
      <c r="R128" s="99"/>
      <c r="S128" s="103">
        <v>9</v>
      </c>
      <c r="T128" s="103">
        <v>10</v>
      </c>
      <c r="U128" s="102">
        <v>9</v>
      </c>
      <c r="V128" s="102" t="s">
        <v>507</v>
      </c>
      <c r="W128" s="102">
        <v>9</v>
      </c>
      <c r="X128" s="102" t="s">
        <v>124</v>
      </c>
      <c r="Y128" s="102">
        <v>9</v>
      </c>
      <c r="Z128" s="102">
        <v>8</v>
      </c>
      <c r="AA128" s="102"/>
      <c r="AB128" s="102"/>
      <c r="AG128" s="104">
        <f t="shared" si="42"/>
        <v>9</v>
      </c>
      <c r="AH128" s="24">
        <f t="shared" si="43"/>
        <v>0</v>
      </c>
      <c r="AI128" s="24">
        <f t="shared" si="44"/>
        <v>0</v>
      </c>
      <c r="AJ128" s="24">
        <f t="shared" si="45"/>
        <v>0</v>
      </c>
    </row>
    <row r="129" spans="1:36" s="104" customFormat="1" ht="15.75" customHeight="1" x14ac:dyDescent="0.25">
      <c r="A129" s="105" t="s">
        <v>254</v>
      </c>
      <c r="B129" s="24" t="s">
        <v>243</v>
      </c>
      <c r="C129" s="106" t="s">
        <v>246</v>
      </c>
      <c r="D129" s="102" t="s">
        <v>501</v>
      </c>
      <c r="E129" s="106" t="s">
        <v>233</v>
      </c>
      <c r="F129" s="106" t="s">
        <v>224</v>
      </c>
      <c r="G129" s="104" t="s">
        <v>249</v>
      </c>
      <c r="H129" s="106" t="s">
        <v>292</v>
      </c>
      <c r="Q129" s="99"/>
      <c r="R129" s="99"/>
      <c r="S129" s="103">
        <v>15</v>
      </c>
      <c r="T129" s="103">
        <v>15</v>
      </c>
      <c r="U129" s="102">
        <v>17</v>
      </c>
      <c r="V129" s="102" t="s">
        <v>508</v>
      </c>
      <c r="W129" s="102">
        <v>17</v>
      </c>
      <c r="X129" s="102" t="s">
        <v>98</v>
      </c>
      <c r="Y129" s="102">
        <v>20</v>
      </c>
      <c r="Z129" s="102">
        <v>20</v>
      </c>
      <c r="AA129" s="102"/>
      <c r="AB129" s="102"/>
      <c r="AG129" s="104">
        <f t="shared" si="42"/>
        <v>15</v>
      </c>
      <c r="AH129" s="24">
        <f t="shared" si="43"/>
        <v>2</v>
      </c>
      <c r="AI129" s="24">
        <f t="shared" si="44"/>
        <v>0</v>
      </c>
      <c r="AJ129" s="24">
        <f t="shared" si="45"/>
        <v>3</v>
      </c>
    </row>
    <row r="130" spans="1:36" s="104" customFormat="1" ht="15.75" customHeight="1" x14ac:dyDescent="0.25">
      <c r="A130" s="105" t="s">
        <v>255</v>
      </c>
      <c r="B130" s="24" t="s">
        <v>243</v>
      </c>
      <c r="C130" s="106" t="s">
        <v>246</v>
      </c>
      <c r="D130" s="102" t="s">
        <v>501</v>
      </c>
      <c r="E130" s="106" t="s">
        <v>233</v>
      </c>
      <c r="F130" s="106" t="s">
        <v>224</v>
      </c>
      <c r="G130" s="104" t="s">
        <v>249</v>
      </c>
      <c r="H130" s="106" t="s">
        <v>292</v>
      </c>
      <c r="Q130" s="99"/>
      <c r="R130" s="99"/>
      <c r="S130" s="103">
        <v>12</v>
      </c>
      <c r="T130" s="103">
        <v>12</v>
      </c>
      <c r="U130" s="102">
        <v>12</v>
      </c>
      <c r="V130" s="102" t="s">
        <v>509</v>
      </c>
      <c r="W130" s="102">
        <v>12</v>
      </c>
      <c r="X130" s="102" t="s">
        <v>470</v>
      </c>
      <c r="Y130" s="126">
        <v>12</v>
      </c>
      <c r="Z130" s="102">
        <v>11</v>
      </c>
      <c r="AA130" s="102"/>
      <c r="AB130" s="102"/>
      <c r="AG130" s="104">
        <f t="shared" si="42"/>
        <v>12</v>
      </c>
      <c r="AH130" s="31">
        <f t="shared" si="43"/>
        <v>0</v>
      </c>
      <c r="AI130" s="31">
        <f t="shared" si="44"/>
        <v>0</v>
      </c>
      <c r="AJ130" s="24">
        <f t="shared" si="45"/>
        <v>0</v>
      </c>
    </row>
    <row r="131" spans="1:36" s="104" customFormat="1" ht="15.75" customHeight="1" x14ac:dyDescent="0.25">
      <c r="A131" s="105" t="s">
        <v>256</v>
      </c>
      <c r="B131" s="24" t="s">
        <v>243</v>
      </c>
      <c r="C131" s="106" t="s">
        <v>246</v>
      </c>
      <c r="D131" s="102" t="s">
        <v>501</v>
      </c>
      <c r="E131" s="106" t="s">
        <v>233</v>
      </c>
      <c r="F131" s="106" t="s">
        <v>224</v>
      </c>
      <c r="G131" s="104" t="s">
        <v>249</v>
      </c>
      <c r="H131" s="106" t="s">
        <v>292</v>
      </c>
      <c r="Q131" s="99"/>
      <c r="R131" s="99"/>
      <c r="S131" s="103">
        <v>12</v>
      </c>
      <c r="T131" s="103">
        <v>14</v>
      </c>
      <c r="U131" s="102">
        <v>12</v>
      </c>
      <c r="V131" s="102" t="s">
        <v>504</v>
      </c>
      <c r="W131" s="102">
        <v>12</v>
      </c>
      <c r="X131" s="102" t="s">
        <v>510</v>
      </c>
      <c r="Y131" s="102">
        <v>12</v>
      </c>
      <c r="Z131" s="102">
        <v>12</v>
      </c>
      <c r="AA131" s="102"/>
      <c r="AB131" s="102"/>
      <c r="AG131" s="104">
        <f t="shared" si="42"/>
        <v>12</v>
      </c>
      <c r="AH131" s="24">
        <f t="shared" si="43"/>
        <v>0</v>
      </c>
      <c r="AI131" s="24">
        <f t="shared" si="44"/>
        <v>0</v>
      </c>
      <c r="AJ131" s="24">
        <f t="shared" si="45"/>
        <v>0</v>
      </c>
    </row>
    <row r="132" spans="1:36" s="104" customFormat="1" ht="15.75" customHeight="1" x14ac:dyDescent="0.25">
      <c r="A132" s="105" t="s">
        <v>257</v>
      </c>
      <c r="B132" s="24" t="s">
        <v>243</v>
      </c>
      <c r="C132" s="106" t="s">
        <v>246</v>
      </c>
      <c r="D132" s="102" t="s">
        <v>501</v>
      </c>
      <c r="E132" s="106" t="s">
        <v>233</v>
      </c>
      <c r="F132" s="106" t="s">
        <v>224</v>
      </c>
      <c r="G132" s="104" t="s">
        <v>249</v>
      </c>
      <c r="H132" s="106" t="s">
        <v>292</v>
      </c>
      <c r="Q132" s="99"/>
      <c r="R132" s="99"/>
      <c r="S132" s="103">
        <v>12</v>
      </c>
      <c r="T132" s="103">
        <v>12</v>
      </c>
      <c r="U132" s="102">
        <v>12</v>
      </c>
      <c r="V132" s="102" t="s">
        <v>511</v>
      </c>
      <c r="W132" s="102">
        <v>15</v>
      </c>
      <c r="X132" s="102" t="s">
        <v>512</v>
      </c>
      <c r="Y132" s="102">
        <v>15</v>
      </c>
      <c r="Z132" s="102">
        <v>15</v>
      </c>
      <c r="AA132" s="102"/>
      <c r="AB132" s="102"/>
      <c r="AG132" s="104">
        <f t="shared" si="42"/>
        <v>12</v>
      </c>
      <c r="AH132" s="24">
        <f t="shared" si="43"/>
        <v>0</v>
      </c>
      <c r="AI132" s="24">
        <f t="shared" si="44"/>
        <v>3</v>
      </c>
      <c r="AJ132" s="31">
        <f t="shared" si="45"/>
        <v>0</v>
      </c>
    </row>
    <row r="133" spans="1:36" s="104" customFormat="1" ht="15.75" customHeight="1" x14ac:dyDescent="0.25">
      <c r="A133" s="105" t="s">
        <v>259</v>
      </c>
      <c r="B133" s="24" t="s">
        <v>243</v>
      </c>
      <c r="C133" s="106" t="s">
        <v>246</v>
      </c>
      <c r="D133" s="102" t="s">
        <v>501</v>
      </c>
      <c r="E133" s="106" t="s">
        <v>233</v>
      </c>
      <c r="F133" s="106" t="s">
        <v>224</v>
      </c>
      <c r="G133" s="104" t="s">
        <v>249</v>
      </c>
      <c r="H133" s="106" t="s">
        <v>292</v>
      </c>
      <c r="Q133" s="99"/>
      <c r="R133" s="99"/>
      <c r="S133" s="103">
        <v>9</v>
      </c>
      <c r="T133" s="103">
        <v>9</v>
      </c>
      <c r="U133" s="102">
        <v>9</v>
      </c>
      <c r="V133" s="102" t="s">
        <v>515</v>
      </c>
      <c r="W133" s="102">
        <v>13.5</v>
      </c>
      <c r="X133" s="102" t="s">
        <v>516</v>
      </c>
      <c r="Y133" s="102">
        <v>15</v>
      </c>
      <c r="Z133" s="102">
        <v>15</v>
      </c>
      <c r="AA133" s="102"/>
      <c r="AB133" s="102"/>
      <c r="AG133" s="104">
        <f t="shared" si="42"/>
        <v>9</v>
      </c>
      <c r="AH133" s="24">
        <f t="shared" si="43"/>
        <v>0</v>
      </c>
      <c r="AI133" s="31">
        <f t="shared" si="44"/>
        <v>4.5</v>
      </c>
      <c r="AJ133" s="31">
        <f t="shared" si="45"/>
        <v>1.5</v>
      </c>
    </row>
    <row r="134" spans="1:36" s="104" customFormat="1" ht="15.75" customHeight="1" x14ac:dyDescent="0.25">
      <c r="A134" s="129" t="s">
        <v>260</v>
      </c>
      <c r="B134" s="24" t="s">
        <v>243</v>
      </c>
      <c r="C134" s="106" t="s">
        <v>246</v>
      </c>
      <c r="D134" s="102" t="s">
        <v>501</v>
      </c>
      <c r="E134" s="106" t="s">
        <v>233</v>
      </c>
      <c r="F134" s="106" t="s">
        <v>224</v>
      </c>
      <c r="G134" s="104" t="s">
        <v>249</v>
      </c>
      <c r="H134" s="106" t="s">
        <v>292</v>
      </c>
      <c r="Q134" s="99"/>
      <c r="R134" s="99"/>
      <c r="S134" s="103">
        <v>15</v>
      </c>
      <c r="T134" s="103">
        <v>15</v>
      </c>
      <c r="U134" s="102">
        <v>15</v>
      </c>
      <c r="V134" s="102" t="s">
        <v>504</v>
      </c>
      <c r="W134" s="125" t="s">
        <v>369</v>
      </c>
      <c r="X134" s="102" t="s">
        <v>517</v>
      </c>
      <c r="Y134" s="125" t="s">
        <v>369</v>
      </c>
      <c r="Z134" s="102" t="s">
        <v>369</v>
      </c>
      <c r="AA134" s="102"/>
      <c r="AB134" s="102"/>
      <c r="AG134" s="104">
        <f t="shared" si="42"/>
        <v>15</v>
      </c>
      <c r="AH134" s="31">
        <f t="shared" si="43"/>
        <v>0</v>
      </c>
      <c r="AI134" s="113" t="e">
        <f t="shared" si="44"/>
        <v>#VALUE!</v>
      </c>
      <c r="AJ134" s="113" t="e">
        <f t="shared" si="45"/>
        <v>#VALUE!</v>
      </c>
    </row>
    <row r="135" spans="1:36" s="104" customFormat="1" ht="15.75" customHeight="1" x14ac:dyDescent="0.25">
      <c r="A135" s="129" t="s">
        <v>262</v>
      </c>
      <c r="B135" s="24" t="s">
        <v>243</v>
      </c>
      <c r="C135" s="106" t="s">
        <v>246</v>
      </c>
      <c r="D135" s="102" t="s">
        <v>501</v>
      </c>
      <c r="E135" s="106" t="s">
        <v>233</v>
      </c>
      <c r="F135" s="106" t="s">
        <v>224</v>
      </c>
      <c r="G135" s="104" t="s">
        <v>249</v>
      </c>
      <c r="H135" s="106" t="s">
        <v>292</v>
      </c>
      <c r="Q135" s="99"/>
      <c r="R135" s="99"/>
      <c r="S135" s="103">
        <v>11</v>
      </c>
      <c r="T135" s="103">
        <v>12</v>
      </c>
      <c r="U135" s="102">
        <v>11</v>
      </c>
      <c r="V135" s="102" t="s">
        <v>520</v>
      </c>
      <c r="W135" s="125" t="s">
        <v>369</v>
      </c>
      <c r="X135" s="102" t="s">
        <v>517</v>
      </c>
      <c r="Y135" s="125" t="s">
        <v>369</v>
      </c>
      <c r="Z135" s="102" t="s">
        <v>369</v>
      </c>
      <c r="AA135" s="102"/>
      <c r="AB135" s="102"/>
      <c r="AG135" s="104">
        <f t="shared" si="42"/>
        <v>11</v>
      </c>
      <c r="AH135" s="24">
        <f t="shared" si="43"/>
        <v>0</v>
      </c>
      <c r="AI135" s="113" t="e">
        <f t="shared" si="44"/>
        <v>#VALUE!</v>
      </c>
      <c r="AJ135" s="113" t="e">
        <f t="shared" si="45"/>
        <v>#VALUE!</v>
      </c>
    </row>
    <row r="136" spans="1:36" s="104" customFormat="1" ht="15.75" customHeight="1" x14ac:dyDescent="0.25">
      <c r="A136" s="105" t="s">
        <v>263</v>
      </c>
      <c r="B136" s="24" t="s">
        <v>243</v>
      </c>
      <c r="C136" s="106" t="s">
        <v>246</v>
      </c>
      <c r="D136" s="102" t="s">
        <v>501</v>
      </c>
      <c r="E136" s="106" t="s">
        <v>233</v>
      </c>
      <c r="F136" s="106" t="s">
        <v>224</v>
      </c>
      <c r="G136" s="104" t="s">
        <v>249</v>
      </c>
      <c r="H136" s="106" t="s">
        <v>292</v>
      </c>
      <c r="Q136" s="99"/>
      <c r="R136" s="99"/>
      <c r="S136" s="103">
        <v>13</v>
      </c>
      <c r="T136" s="103">
        <v>13</v>
      </c>
      <c r="U136" s="102">
        <v>14</v>
      </c>
      <c r="V136" s="102" t="s">
        <v>521</v>
      </c>
      <c r="W136" s="102">
        <v>14</v>
      </c>
      <c r="X136" s="102" t="s">
        <v>522</v>
      </c>
      <c r="Y136" s="102">
        <v>14</v>
      </c>
      <c r="Z136" s="102">
        <v>13</v>
      </c>
      <c r="AA136" s="102"/>
      <c r="AB136" s="102"/>
      <c r="AG136" s="104">
        <f t="shared" si="42"/>
        <v>13</v>
      </c>
      <c r="AH136" s="31">
        <f t="shared" si="43"/>
        <v>1</v>
      </c>
      <c r="AI136" s="31">
        <f t="shared" si="44"/>
        <v>0</v>
      </c>
      <c r="AJ136" s="24">
        <f t="shared" si="45"/>
        <v>0</v>
      </c>
    </row>
    <row r="137" spans="1:36" s="104" customFormat="1" ht="15.75" customHeight="1" x14ac:dyDescent="0.25">
      <c r="A137" s="105" t="s">
        <v>264</v>
      </c>
      <c r="B137" s="24" t="s">
        <v>243</v>
      </c>
      <c r="C137" s="106" t="s">
        <v>246</v>
      </c>
      <c r="D137" s="102" t="s">
        <v>501</v>
      </c>
      <c r="E137" s="106" t="s">
        <v>233</v>
      </c>
      <c r="F137" s="106" t="s">
        <v>224</v>
      </c>
      <c r="G137" s="104" t="s">
        <v>249</v>
      </c>
      <c r="H137" s="106" t="s">
        <v>292</v>
      </c>
      <c r="Q137" s="99"/>
      <c r="R137" s="99"/>
      <c r="S137" s="103">
        <v>16</v>
      </c>
      <c r="T137" s="103">
        <v>16</v>
      </c>
      <c r="U137" s="102">
        <v>16</v>
      </c>
      <c r="V137" s="102" t="s">
        <v>523</v>
      </c>
      <c r="W137" s="102">
        <v>17</v>
      </c>
      <c r="X137" s="102" t="s">
        <v>524</v>
      </c>
      <c r="Y137" s="102">
        <v>24</v>
      </c>
      <c r="Z137" s="102">
        <v>24</v>
      </c>
      <c r="AA137" s="102"/>
      <c r="AB137" s="102"/>
      <c r="AG137" s="104">
        <f t="shared" si="42"/>
        <v>16</v>
      </c>
      <c r="AH137" s="31">
        <f t="shared" si="43"/>
        <v>0</v>
      </c>
      <c r="AI137" s="31">
        <f t="shared" si="44"/>
        <v>1</v>
      </c>
      <c r="AJ137" s="31">
        <f t="shared" si="45"/>
        <v>7</v>
      </c>
    </row>
    <row r="138" spans="1:36" s="104" customFormat="1" ht="15.75" customHeight="1" x14ac:dyDescent="0.25">
      <c r="A138" s="129" t="s">
        <v>265</v>
      </c>
      <c r="B138" s="24" t="s">
        <v>243</v>
      </c>
      <c r="C138" s="106" t="s">
        <v>246</v>
      </c>
      <c r="D138" s="102" t="s">
        <v>501</v>
      </c>
      <c r="E138" s="106" t="s">
        <v>233</v>
      </c>
      <c r="F138" s="106" t="s">
        <v>224</v>
      </c>
      <c r="G138" s="104" t="s">
        <v>249</v>
      </c>
      <c r="H138" s="106" t="s">
        <v>292</v>
      </c>
      <c r="Q138" s="99"/>
      <c r="R138" s="99"/>
      <c r="S138" s="103">
        <v>11</v>
      </c>
      <c r="T138" s="103">
        <v>11</v>
      </c>
      <c r="U138" s="102">
        <v>11.5</v>
      </c>
      <c r="V138" s="102" t="s">
        <v>513</v>
      </c>
      <c r="W138" s="102">
        <v>11.5</v>
      </c>
      <c r="X138" s="102" t="s">
        <v>525</v>
      </c>
      <c r="Y138" s="125" t="s">
        <v>369</v>
      </c>
      <c r="Z138" s="102" t="s">
        <v>526</v>
      </c>
      <c r="AA138" s="102"/>
      <c r="AB138" s="102"/>
      <c r="AG138" s="104">
        <f t="shared" si="42"/>
        <v>11</v>
      </c>
      <c r="AH138" s="31">
        <f t="shared" si="43"/>
        <v>0.5</v>
      </c>
      <c r="AI138" s="31">
        <f t="shared" si="44"/>
        <v>0</v>
      </c>
      <c r="AJ138" s="113" t="e">
        <f t="shared" si="45"/>
        <v>#VALUE!</v>
      </c>
    </row>
    <row r="139" spans="1:36" s="104" customFormat="1" ht="15.75" customHeight="1" x14ac:dyDescent="0.25">
      <c r="A139" s="105" t="s">
        <v>266</v>
      </c>
      <c r="B139" s="24" t="s">
        <v>243</v>
      </c>
      <c r="C139" s="106" t="s">
        <v>246</v>
      </c>
      <c r="D139" s="102" t="s">
        <v>501</v>
      </c>
      <c r="E139" s="106" t="s">
        <v>233</v>
      </c>
      <c r="F139" s="106" t="s">
        <v>224</v>
      </c>
      <c r="G139" s="20" t="s">
        <v>250</v>
      </c>
      <c r="H139" s="20" t="s">
        <v>250</v>
      </c>
      <c r="Q139" s="99"/>
      <c r="R139" s="99"/>
      <c r="S139" s="103">
        <v>12</v>
      </c>
      <c r="T139" s="103">
        <v>12</v>
      </c>
      <c r="U139" s="102">
        <v>12</v>
      </c>
      <c r="V139" s="102" t="s">
        <v>527</v>
      </c>
      <c r="W139" s="102">
        <v>12</v>
      </c>
      <c r="X139" s="102" t="s">
        <v>528</v>
      </c>
      <c r="Y139" s="102">
        <v>12</v>
      </c>
      <c r="Z139" s="102">
        <v>11</v>
      </c>
      <c r="AA139" s="102"/>
      <c r="AB139" s="102"/>
      <c r="AG139" s="104">
        <f t="shared" si="42"/>
        <v>12</v>
      </c>
      <c r="AH139" s="24">
        <f t="shared" si="43"/>
        <v>0</v>
      </c>
      <c r="AI139" s="24">
        <f t="shared" si="44"/>
        <v>0</v>
      </c>
      <c r="AJ139" s="24">
        <f t="shared" si="45"/>
        <v>0</v>
      </c>
    </row>
    <row r="140" spans="1:36" s="104" customFormat="1" ht="15.75" customHeight="1" x14ac:dyDescent="0.25">
      <c r="A140" s="129" t="s">
        <v>268</v>
      </c>
      <c r="B140" s="24" t="s">
        <v>243</v>
      </c>
      <c r="C140" s="106" t="s">
        <v>246</v>
      </c>
      <c r="D140" s="102" t="s">
        <v>501</v>
      </c>
      <c r="E140" s="106" t="s">
        <v>233</v>
      </c>
      <c r="F140" s="106" t="s">
        <v>224</v>
      </c>
      <c r="G140" s="104" t="s">
        <v>249</v>
      </c>
      <c r="H140" s="106" t="s">
        <v>292</v>
      </c>
      <c r="Q140" s="99"/>
      <c r="R140" s="99"/>
      <c r="S140" s="103">
        <v>15</v>
      </c>
      <c r="T140" s="103">
        <v>15</v>
      </c>
      <c r="U140" s="102">
        <v>15</v>
      </c>
      <c r="V140" s="102" t="s">
        <v>531</v>
      </c>
      <c r="W140" s="125" t="s">
        <v>369</v>
      </c>
      <c r="X140" s="125" t="s">
        <v>517</v>
      </c>
      <c r="Y140" s="125" t="s">
        <v>369</v>
      </c>
      <c r="Z140" s="102" t="s">
        <v>369</v>
      </c>
      <c r="AA140" s="102"/>
      <c r="AB140" s="102"/>
      <c r="AG140" s="104">
        <f t="shared" si="42"/>
        <v>15</v>
      </c>
      <c r="AH140" s="24">
        <f t="shared" si="43"/>
        <v>0</v>
      </c>
      <c r="AI140" s="113" t="e">
        <f t="shared" si="44"/>
        <v>#VALUE!</v>
      </c>
      <c r="AJ140" s="113" t="e">
        <f t="shared" si="45"/>
        <v>#VALUE!</v>
      </c>
    </row>
    <row r="141" spans="1:36" s="104" customFormat="1" ht="15.75" customHeight="1" x14ac:dyDescent="0.25">
      <c r="A141" s="105" t="s">
        <v>269</v>
      </c>
      <c r="B141" s="24" t="s">
        <v>243</v>
      </c>
      <c r="C141" s="106" t="s">
        <v>246</v>
      </c>
      <c r="D141" s="102" t="s">
        <v>501</v>
      </c>
      <c r="E141" s="106" t="s">
        <v>233</v>
      </c>
      <c r="F141" s="106" t="s">
        <v>224</v>
      </c>
      <c r="G141" s="104" t="s">
        <v>249</v>
      </c>
      <c r="H141" s="106" t="s">
        <v>292</v>
      </c>
      <c r="Q141" s="99"/>
      <c r="R141" s="99"/>
      <c r="S141" s="103">
        <v>7</v>
      </c>
      <c r="T141" s="103">
        <v>8</v>
      </c>
      <c r="U141" s="102">
        <v>7</v>
      </c>
      <c r="V141" s="102" t="s">
        <v>532</v>
      </c>
      <c r="W141" s="102">
        <v>7</v>
      </c>
      <c r="X141" s="102" t="s">
        <v>533</v>
      </c>
      <c r="Y141" s="102">
        <v>7</v>
      </c>
      <c r="Z141" s="102" t="s">
        <v>369</v>
      </c>
      <c r="AA141" s="102"/>
      <c r="AB141" s="102"/>
      <c r="AG141" s="104">
        <f t="shared" si="42"/>
        <v>7</v>
      </c>
      <c r="AH141" s="24">
        <f t="shared" si="43"/>
        <v>0</v>
      </c>
      <c r="AI141" s="31">
        <f t="shared" si="44"/>
        <v>0</v>
      </c>
      <c r="AJ141" s="24">
        <f t="shared" si="45"/>
        <v>0</v>
      </c>
    </row>
    <row r="142" spans="1:36" s="104" customFormat="1" ht="15.75" customHeight="1" x14ac:dyDescent="0.25">
      <c r="A142" s="129" t="s">
        <v>270</v>
      </c>
      <c r="B142" s="24" t="s">
        <v>243</v>
      </c>
      <c r="C142" s="106" t="s">
        <v>246</v>
      </c>
      <c r="D142" s="102" t="s">
        <v>501</v>
      </c>
      <c r="E142" s="106" t="s">
        <v>233</v>
      </c>
      <c r="F142" s="106" t="s">
        <v>224</v>
      </c>
      <c r="G142" s="104" t="s">
        <v>249</v>
      </c>
      <c r="H142" s="106" t="s">
        <v>292</v>
      </c>
      <c r="Q142" s="99"/>
      <c r="R142" s="99"/>
      <c r="S142" s="103">
        <v>12</v>
      </c>
      <c r="T142" s="103">
        <v>12</v>
      </c>
      <c r="U142" s="102">
        <v>12.5</v>
      </c>
      <c r="V142" s="102" t="s">
        <v>509</v>
      </c>
      <c r="W142" s="125" t="s">
        <v>369</v>
      </c>
      <c r="X142" s="102" t="s">
        <v>517</v>
      </c>
      <c r="Y142" s="125" t="s">
        <v>369</v>
      </c>
      <c r="Z142" s="102" t="s">
        <v>369</v>
      </c>
      <c r="AA142" s="102"/>
      <c r="AB142" s="102"/>
      <c r="AG142" s="104">
        <f t="shared" si="42"/>
        <v>12</v>
      </c>
      <c r="AH142" s="24">
        <f t="shared" si="43"/>
        <v>0.5</v>
      </c>
      <c r="AI142" s="113" t="e">
        <f t="shared" si="44"/>
        <v>#VALUE!</v>
      </c>
      <c r="AJ142" s="113" t="e">
        <f t="shared" si="45"/>
        <v>#VALUE!</v>
      </c>
    </row>
    <row r="143" spans="1:36" s="104" customFormat="1" ht="15.75" customHeight="1" x14ac:dyDescent="0.25">
      <c r="A143" s="105" t="s">
        <v>272</v>
      </c>
      <c r="B143" s="24" t="s">
        <v>243</v>
      </c>
      <c r="C143" s="106" t="s">
        <v>246</v>
      </c>
      <c r="D143" s="102" t="s">
        <v>501</v>
      </c>
      <c r="E143" s="106" t="s">
        <v>233</v>
      </c>
      <c r="F143" s="106" t="s">
        <v>224</v>
      </c>
      <c r="G143" s="104" t="s">
        <v>249</v>
      </c>
      <c r="H143" s="106" t="s">
        <v>292</v>
      </c>
      <c r="Q143" s="99"/>
      <c r="R143" s="99"/>
      <c r="S143" s="103">
        <v>13</v>
      </c>
      <c r="T143" s="103">
        <v>14</v>
      </c>
      <c r="U143" s="102">
        <v>13</v>
      </c>
      <c r="V143" s="102" t="s">
        <v>138</v>
      </c>
      <c r="W143" s="102">
        <v>14</v>
      </c>
      <c r="X143" s="102" t="s">
        <v>536</v>
      </c>
      <c r="Y143" s="102">
        <v>14</v>
      </c>
      <c r="Z143" s="102">
        <v>14</v>
      </c>
      <c r="AA143" s="102"/>
      <c r="AB143" s="102"/>
      <c r="AG143" s="104">
        <f t="shared" si="42"/>
        <v>13</v>
      </c>
      <c r="AH143" s="24">
        <f t="shared" si="43"/>
        <v>0</v>
      </c>
      <c r="AI143" s="31">
        <f t="shared" si="44"/>
        <v>1</v>
      </c>
      <c r="AJ143" s="24">
        <f t="shared" si="45"/>
        <v>0</v>
      </c>
    </row>
    <row r="144" spans="1:36" s="104" customFormat="1" ht="15.75" customHeight="1" x14ac:dyDescent="0.25">
      <c r="A144" s="105" t="s">
        <v>273</v>
      </c>
      <c r="B144" s="24" t="s">
        <v>243</v>
      </c>
      <c r="C144" s="106" t="s">
        <v>246</v>
      </c>
      <c r="D144" s="102" t="s">
        <v>501</v>
      </c>
      <c r="E144" s="106" t="s">
        <v>233</v>
      </c>
      <c r="F144" s="106" t="s">
        <v>224</v>
      </c>
      <c r="G144" s="104" t="s">
        <v>249</v>
      </c>
      <c r="H144" s="106" t="s">
        <v>292</v>
      </c>
      <c r="Q144" s="99"/>
      <c r="R144" s="99"/>
      <c r="S144" s="103">
        <v>11</v>
      </c>
      <c r="T144" s="103">
        <v>11</v>
      </c>
      <c r="U144" s="102">
        <v>11</v>
      </c>
      <c r="V144" s="102" t="s">
        <v>537</v>
      </c>
      <c r="W144" s="102">
        <v>11</v>
      </c>
      <c r="X144" s="102" t="s">
        <v>516</v>
      </c>
      <c r="Y144" s="102">
        <v>11</v>
      </c>
      <c r="Z144" s="102">
        <v>10</v>
      </c>
      <c r="AA144" s="102"/>
      <c r="AB144" s="102"/>
      <c r="AG144" s="104">
        <f t="shared" si="42"/>
        <v>11</v>
      </c>
      <c r="AH144" s="24">
        <f t="shared" si="43"/>
        <v>0</v>
      </c>
      <c r="AI144" s="31">
        <f t="shared" si="44"/>
        <v>0</v>
      </c>
      <c r="AJ144" s="24">
        <f t="shared" si="45"/>
        <v>0</v>
      </c>
    </row>
    <row r="145" spans="1:36" s="104" customFormat="1" ht="15.75" customHeight="1" x14ac:dyDescent="0.25">
      <c r="A145" s="129" t="s">
        <v>274</v>
      </c>
      <c r="B145" s="24" t="s">
        <v>243</v>
      </c>
      <c r="C145" s="106" t="s">
        <v>246</v>
      </c>
      <c r="D145" s="102" t="s">
        <v>501</v>
      </c>
      <c r="E145" s="106" t="s">
        <v>233</v>
      </c>
      <c r="F145" s="106" t="s">
        <v>224</v>
      </c>
      <c r="G145" s="104" t="s">
        <v>249</v>
      </c>
      <c r="H145" s="106" t="s">
        <v>292</v>
      </c>
      <c r="Q145" s="99"/>
      <c r="R145" s="99"/>
      <c r="S145" s="103">
        <v>8</v>
      </c>
      <c r="T145" s="103">
        <v>8</v>
      </c>
      <c r="U145" s="102">
        <v>9</v>
      </c>
      <c r="V145" s="102" t="s">
        <v>534</v>
      </c>
      <c r="W145" s="102">
        <v>9</v>
      </c>
      <c r="X145" s="102" t="s">
        <v>538</v>
      </c>
      <c r="Y145" s="125" t="s">
        <v>369</v>
      </c>
      <c r="Z145" s="102" t="s">
        <v>539</v>
      </c>
      <c r="AA145" s="102"/>
      <c r="AB145" s="102"/>
      <c r="AG145" s="104">
        <f t="shared" si="42"/>
        <v>8</v>
      </c>
      <c r="AH145" s="24">
        <f t="shared" si="43"/>
        <v>1</v>
      </c>
      <c r="AI145" s="31">
        <f t="shared" si="44"/>
        <v>0</v>
      </c>
      <c r="AJ145" s="113" t="e">
        <f t="shared" si="45"/>
        <v>#VALUE!</v>
      </c>
    </row>
    <row r="146" spans="1:36" s="104" customFormat="1" ht="15.75" customHeight="1" x14ac:dyDescent="0.25">
      <c r="A146" s="105" t="s">
        <v>275</v>
      </c>
      <c r="B146" s="24" t="s">
        <v>243</v>
      </c>
      <c r="C146" s="106" t="s">
        <v>246</v>
      </c>
      <c r="D146" s="102" t="s">
        <v>501</v>
      </c>
      <c r="E146" s="106" t="s">
        <v>233</v>
      </c>
      <c r="F146" s="106" t="s">
        <v>224</v>
      </c>
      <c r="G146" s="104" t="s">
        <v>249</v>
      </c>
      <c r="H146" s="106" t="s">
        <v>292</v>
      </c>
      <c r="Q146" s="99"/>
      <c r="R146" s="99"/>
      <c r="S146" s="103">
        <v>10</v>
      </c>
      <c r="T146" s="103">
        <v>14</v>
      </c>
      <c r="U146" s="102">
        <v>10</v>
      </c>
      <c r="V146" s="102" t="s">
        <v>138</v>
      </c>
      <c r="W146" s="102">
        <v>10</v>
      </c>
      <c r="X146" s="102" t="s">
        <v>506</v>
      </c>
      <c r="Y146" s="102">
        <v>10</v>
      </c>
      <c r="Z146" s="102" t="s">
        <v>540</v>
      </c>
      <c r="AA146" s="102"/>
      <c r="AB146" s="102"/>
      <c r="AG146" s="104">
        <f t="shared" si="42"/>
        <v>10</v>
      </c>
      <c r="AH146" s="24">
        <f t="shared" si="43"/>
        <v>0</v>
      </c>
      <c r="AI146" s="31">
        <f t="shared" si="44"/>
        <v>0</v>
      </c>
      <c r="AJ146" s="24">
        <f t="shared" si="45"/>
        <v>0</v>
      </c>
    </row>
    <row r="147" spans="1:36" s="104" customFormat="1" ht="15.75" customHeight="1" x14ac:dyDescent="0.25">
      <c r="A147" s="105" t="s">
        <v>276</v>
      </c>
      <c r="B147" s="24" t="s">
        <v>243</v>
      </c>
      <c r="C147" s="106" t="s">
        <v>246</v>
      </c>
      <c r="D147" s="102" t="s">
        <v>501</v>
      </c>
      <c r="E147" s="106" t="s">
        <v>233</v>
      </c>
      <c r="F147" s="106" t="s">
        <v>224</v>
      </c>
      <c r="G147" s="104" t="s">
        <v>249</v>
      </c>
      <c r="H147" s="106" t="s">
        <v>292</v>
      </c>
      <c r="Q147" s="99"/>
      <c r="R147" s="99"/>
      <c r="S147" s="103">
        <v>9</v>
      </c>
      <c r="T147" s="103">
        <v>9.5</v>
      </c>
      <c r="U147" s="102">
        <v>9</v>
      </c>
      <c r="V147" s="102" t="s">
        <v>511</v>
      </c>
      <c r="W147" s="102">
        <v>9</v>
      </c>
      <c r="X147" s="102" t="s">
        <v>541</v>
      </c>
      <c r="Y147" s="126">
        <v>9</v>
      </c>
      <c r="Z147" s="102" t="s">
        <v>542</v>
      </c>
      <c r="AA147" s="102"/>
      <c r="AB147" s="102"/>
      <c r="AG147" s="104">
        <f t="shared" si="42"/>
        <v>9</v>
      </c>
      <c r="AH147" s="31">
        <f t="shared" si="43"/>
        <v>0</v>
      </c>
      <c r="AI147" s="31">
        <f t="shared" si="44"/>
        <v>0</v>
      </c>
      <c r="AJ147" s="24">
        <f t="shared" si="45"/>
        <v>0</v>
      </c>
    </row>
    <row r="148" spans="1:36" s="104" customFormat="1" ht="15" customHeight="1" x14ac:dyDescent="0.25">
      <c r="A148" s="105" t="s">
        <v>277</v>
      </c>
      <c r="B148" s="24" t="s">
        <v>243</v>
      </c>
      <c r="C148" s="106" t="s">
        <v>246</v>
      </c>
      <c r="D148" s="102" t="s">
        <v>501</v>
      </c>
      <c r="E148" s="106" t="s">
        <v>233</v>
      </c>
      <c r="F148" s="106" t="s">
        <v>224</v>
      </c>
      <c r="G148" s="104" t="s">
        <v>249</v>
      </c>
      <c r="H148" s="106" t="s">
        <v>292</v>
      </c>
      <c r="Q148" s="99"/>
      <c r="R148" s="99"/>
      <c r="S148" s="103">
        <v>8</v>
      </c>
      <c r="T148" s="103">
        <v>8</v>
      </c>
      <c r="U148" s="102">
        <v>8</v>
      </c>
      <c r="V148" s="102" t="s">
        <v>543</v>
      </c>
      <c r="W148" s="102">
        <v>12</v>
      </c>
      <c r="X148" s="102" t="s">
        <v>448</v>
      </c>
      <c r="Y148" s="102">
        <v>14</v>
      </c>
      <c r="Z148" s="102">
        <v>14</v>
      </c>
      <c r="AA148" s="102"/>
      <c r="AB148" s="102"/>
      <c r="AG148" s="104">
        <f t="shared" si="42"/>
        <v>8</v>
      </c>
      <c r="AH148" s="31">
        <f t="shared" si="43"/>
        <v>0</v>
      </c>
      <c r="AI148" s="31">
        <f t="shared" si="44"/>
        <v>4</v>
      </c>
      <c r="AJ148" s="31">
        <f t="shared" si="45"/>
        <v>2</v>
      </c>
    </row>
    <row r="149" spans="1:36" s="104" customFormat="1" ht="15" customHeight="1" x14ac:dyDescent="0.25">
      <c r="A149" s="129" t="s">
        <v>278</v>
      </c>
      <c r="B149" s="24" t="s">
        <v>243</v>
      </c>
      <c r="C149" s="106" t="s">
        <v>246</v>
      </c>
      <c r="D149" s="102" t="s">
        <v>501</v>
      </c>
      <c r="E149" s="106" t="s">
        <v>233</v>
      </c>
      <c r="F149" s="106" t="s">
        <v>224</v>
      </c>
      <c r="G149" s="104" t="s">
        <v>249</v>
      </c>
      <c r="H149" s="106" t="s">
        <v>292</v>
      </c>
      <c r="Q149" s="99"/>
      <c r="R149" s="99"/>
      <c r="S149" s="103">
        <v>13</v>
      </c>
      <c r="T149" s="103">
        <v>13</v>
      </c>
      <c r="U149" s="102">
        <v>13.5</v>
      </c>
      <c r="V149" s="102" t="s">
        <v>544</v>
      </c>
      <c r="W149" s="125" t="s">
        <v>369</v>
      </c>
      <c r="X149" s="125" t="s">
        <v>517</v>
      </c>
      <c r="Y149" s="125" t="s">
        <v>369</v>
      </c>
      <c r="Z149" s="102" t="s">
        <v>539</v>
      </c>
      <c r="AA149" s="102"/>
      <c r="AB149" s="102"/>
      <c r="AG149" s="104">
        <f t="shared" si="42"/>
        <v>13</v>
      </c>
      <c r="AH149" s="31">
        <f t="shared" si="43"/>
        <v>0.5</v>
      </c>
      <c r="AI149" s="113" t="e">
        <f t="shared" si="44"/>
        <v>#VALUE!</v>
      </c>
      <c r="AJ149" s="113" t="e">
        <f t="shared" si="45"/>
        <v>#VALUE!</v>
      </c>
    </row>
    <row r="150" spans="1:36" s="104" customFormat="1" ht="15" customHeight="1" x14ac:dyDescent="0.25">
      <c r="A150" s="105" t="s">
        <v>279</v>
      </c>
      <c r="B150" s="24" t="s">
        <v>243</v>
      </c>
      <c r="C150" s="106" t="s">
        <v>246</v>
      </c>
      <c r="D150" s="102" t="s">
        <v>501</v>
      </c>
      <c r="E150" s="106" t="s">
        <v>233</v>
      </c>
      <c r="F150" s="106" t="s">
        <v>224</v>
      </c>
      <c r="G150" s="104" t="s">
        <v>249</v>
      </c>
      <c r="H150" s="106" t="s">
        <v>292</v>
      </c>
      <c r="Q150" s="99"/>
      <c r="R150" s="99"/>
      <c r="S150" s="103">
        <v>11.5</v>
      </c>
      <c r="T150" s="103">
        <v>11.5</v>
      </c>
      <c r="U150" s="102">
        <v>12</v>
      </c>
      <c r="V150" s="102" t="s">
        <v>138</v>
      </c>
      <c r="W150" s="102">
        <v>12</v>
      </c>
      <c r="X150" s="102" t="s">
        <v>545</v>
      </c>
      <c r="Y150" s="102">
        <v>13</v>
      </c>
      <c r="Z150" s="102">
        <v>13</v>
      </c>
      <c r="AA150" s="102"/>
      <c r="AB150" s="102"/>
      <c r="AG150" s="104">
        <f t="shared" si="42"/>
        <v>11.5</v>
      </c>
      <c r="AH150" s="31">
        <f t="shared" si="43"/>
        <v>0.5</v>
      </c>
      <c r="AI150" s="24">
        <f t="shared" si="44"/>
        <v>0</v>
      </c>
      <c r="AJ150" s="31">
        <f t="shared" si="45"/>
        <v>1</v>
      </c>
    </row>
    <row r="151" spans="1:36" s="104" customFormat="1" ht="15" customHeight="1" x14ac:dyDescent="0.25">
      <c r="A151" s="105" t="s">
        <v>280</v>
      </c>
      <c r="B151" s="24" t="s">
        <v>243</v>
      </c>
      <c r="C151" s="106" t="s">
        <v>246</v>
      </c>
      <c r="D151" s="102" t="s">
        <v>501</v>
      </c>
      <c r="E151" s="106" t="s">
        <v>233</v>
      </c>
      <c r="F151" s="106" t="s">
        <v>224</v>
      </c>
      <c r="G151" s="104" t="s">
        <v>249</v>
      </c>
      <c r="H151" s="106" t="s">
        <v>292</v>
      </c>
      <c r="Q151" s="99"/>
      <c r="R151" s="99"/>
      <c r="S151" s="103">
        <v>10</v>
      </c>
      <c r="T151" s="103">
        <v>10</v>
      </c>
      <c r="U151" s="102">
        <v>11</v>
      </c>
      <c r="V151" s="102" t="s">
        <v>537</v>
      </c>
      <c r="W151" s="102">
        <v>14</v>
      </c>
      <c r="X151" s="102" t="s">
        <v>522</v>
      </c>
      <c r="Y151" s="102">
        <v>23</v>
      </c>
      <c r="Z151" s="102">
        <v>23</v>
      </c>
      <c r="AA151" s="102"/>
      <c r="AB151" s="102"/>
      <c r="AG151" s="104">
        <f t="shared" si="42"/>
        <v>10</v>
      </c>
      <c r="AH151" s="31">
        <f t="shared" si="43"/>
        <v>1</v>
      </c>
      <c r="AI151" s="31">
        <f t="shared" si="44"/>
        <v>3</v>
      </c>
      <c r="AJ151" s="31">
        <f t="shared" si="45"/>
        <v>9</v>
      </c>
    </row>
    <row r="152" spans="1:36" s="104" customFormat="1" ht="15.75" customHeight="1" x14ac:dyDescent="0.25">
      <c r="A152" s="129" t="s">
        <v>281</v>
      </c>
      <c r="B152" s="24" t="s">
        <v>243</v>
      </c>
      <c r="C152" s="106" t="s">
        <v>246</v>
      </c>
      <c r="D152" s="102" t="s">
        <v>501</v>
      </c>
      <c r="E152" s="106" t="s">
        <v>233</v>
      </c>
      <c r="F152" s="106" t="s">
        <v>224</v>
      </c>
      <c r="G152" s="104" t="s">
        <v>249</v>
      </c>
      <c r="H152" s="106" t="s">
        <v>292</v>
      </c>
      <c r="Q152" s="99"/>
      <c r="R152" s="99"/>
      <c r="S152" s="103">
        <v>8</v>
      </c>
      <c r="T152" s="103">
        <v>8</v>
      </c>
      <c r="U152" s="102">
        <v>9.5</v>
      </c>
      <c r="V152" s="102" t="s">
        <v>546</v>
      </c>
      <c r="W152" s="102">
        <v>11.5</v>
      </c>
      <c r="X152" s="102" t="s">
        <v>547</v>
      </c>
      <c r="Y152" s="125" t="s">
        <v>369</v>
      </c>
      <c r="Z152" s="102" t="s">
        <v>539</v>
      </c>
      <c r="AA152" s="102"/>
      <c r="AB152" s="102"/>
      <c r="AG152" s="104">
        <f t="shared" si="42"/>
        <v>8</v>
      </c>
      <c r="AH152" s="31">
        <f t="shared" si="43"/>
        <v>1.5</v>
      </c>
      <c r="AI152" s="31">
        <f t="shared" si="44"/>
        <v>2</v>
      </c>
      <c r="AJ152" s="31" t="e">
        <f t="shared" si="45"/>
        <v>#VALUE!</v>
      </c>
    </row>
    <row r="153" spans="1:36" s="104" customFormat="1" ht="15.75" customHeight="1" x14ac:dyDescent="0.25">
      <c r="A153" s="105" t="s">
        <v>282</v>
      </c>
      <c r="B153" s="24" t="s">
        <v>243</v>
      </c>
      <c r="C153" s="106" t="s">
        <v>246</v>
      </c>
      <c r="D153" s="102" t="s">
        <v>501</v>
      </c>
      <c r="E153" s="106" t="s">
        <v>233</v>
      </c>
      <c r="F153" s="106" t="s">
        <v>224</v>
      </c>
      <c r="G153" s="104" t="s">
        <v>249</v>
      </c>
      <c r="H153" s="106" t="s">
        <v>292</v>
      </c>
      <c r="Q153" s="99"/>
      <c r="R153" s="99"/>
      <c r="S153" s="103">
        <v>10</v>
      </c>
      <c r="T153" s="103">
        <v>10</v>
      </c>
      <c r="U153" s="102">
        <v>10</v>
      </c>
      <c r="V153" s="102" t="s">
        <v>511</v>
      </c>
      <c r="W153" s="102">
        <v>14</v>
      </c>
      <c r="X153" s="102" t="s">
        <v>548</v>
      </c>
      <c r="Y153" s="102">
        <v>16</v>
      </c>
      <c r="Z153" s="102">
        <v>16</v>
      </c>
      <c r="AA153" s="102"/>
      <c r="AB153" s="102"/>
      <c r="AG153" s="104">
        <f t="shared" si="42"/>
        <v>10</v>
      </c>
      <c r="AH153" s="31">
        <f t="shared" si="43"/>
        <v>0</v>
      </c>
      <c r="AI153" s="31">
        <f t="shared" si="44"/>
        <v>4</v>
      </c>
      <c r="AJ153" s="31">
        <f t="shared" si="45"/>
        <v>2</v>
      </c>
    </row>
    <row r="154" spans="1:36" s="104" customFormat="1" ht="15.75" customHeight="1" x14ac:dyDescent="0.25">
      <c r="A154" s="129" t="s">
        <v>284</v>
      </c>
      <c r="B154" s="24" t="s">
        <v>243</v>
      </c>
      <c r="C154" s="106" t="s">
        <v>246</v>
      </c>
      <c r="D154" s="102" t="s">
        <v>501</v>
      </c>
      <c r="E154" s="106" t="s">
        <v>233</v>
      </c>
      <c r="F154" s="106" t="s">
        <v>224</v>
      </c>
      <c r="G154" s="20" t="s">
        <v>250</v>
      </c>
      <c r="H154" s="20" t="s">
        <v>250</v>
      </c>
      <c r="Q154" s="99"/>
      <c r="R154" s="99"/>
      <c r="S154" s="103">
        <v>10.5</v>
      </c>
      <c r="T154" s="103">
        <v>10.5</v>
      </c>
      <c r="U154" s="102">
        <v>11.5</v>
      </c>
      <c r="V154" s="102" t="s">
        <v>549</v>
      </c>
      <c r="W154" s="125" t="s">
        <v>369</v>
      </c>
      <c r="X154" s="102" t="s">
        <v>550</v>
      </c>
      <c r="Y154" s="125" t="s">
        <v>369</v>
      </c>
      <c r="Z154" s="102" t="s">
        <v>369</v>
      </c>
      <c r="AA154" s="102"/>
      <c r="AB154" s="102"/>
      <c r="AG154" s="104">
        <f t="shared" si="42"/>
        <v>10.5</v>
      </c>
      <c r="AH154" s="31">
        <f t="shared" si="43"/>
        <v>1</v>
      </c>
      <c r="AI154" s="113" t="e">
        <f t="shared" si="44"/>
        <v>#VALUE!</v>
      </c>
      <c r="AJ154" s="113" t="e">
        <f t="shared" si="45"/>
        <v>#VALUE!</v>
      </c>
    </row>
    <row r="155" spans="1:36" s="104" customFormat="1" ht="15.75" customHeight="1" x14ac:dyDescent="0.25">
      <c r="A155" s="105" t="s">
        <v>285</v>
      </c>
      <c r="B155" s="24" t="s">
        <v>243</v>
      </c>
      <c r="C155" s="106" t="s">
        <v>246</v>
      </c>
      <c r="D155" s="102" t="s">
        <v>501</v>
      </c>
      <c r="E155" s="106" t="s">
        <v>233</v>
      </c>
      <c r="F155" s="106" t="s">
        <v>224</v>
      </c>
      <c r="G155" s="20" t="s">
        <v>250</v>
      </c>
      <c r="H155" s="20" t="s">
        <v>250</v>
      </c>
      <c r="Q155" s="99"/>
      <c r="R155" s="99"/>
      <c r="S155" s="103">
        <v>11</v>
      </c>
      <c r="T155" s="103">
        <v>11</v>
      </c>
      <c r="U155" s="102">
        <v>11</v>
      </c>
      <c r="V155" s="102" t="s">
        <v>551</v>
      </c>
      <c r="W155" s="102">
        <v>11</v>
      </c>
      <c r="X155" s="102" t="s">
        <v>552</v>
      </c>
      <c r="Y155" s="102">
        <v>13</v>
      </c>
      <c r="Z155" s="102">
        <v>13</v>
      </c>
      <c r="AA155" s="102"/>
      <c r="AB155" s="102"/>
      <c r="AG155" s="104">
        <f t="shared" si="42"/>
        <v>11</v>
      </c>
      <c r="AH155" s="24">
        <f t="shared" si="43"/>
        <v>0</v>
      </c>
      <c r="AI155" s="24">
        <f t="shared" si="44"/>
        <v>0</v>
      </c>
      <c r="AJ155" s="31">
        <f t="shared" si="45"/>
        <v>2</v>
      </c>
    </row>
    <row r="156" spans="1:36" s="104" customFormat="1" ht="15.75" customHeight="1" x14ac:dyDescent="0.25">
      <c r="A156" s="105" t="s">
        <v>286</v>
      </c>
      <c r="B156" s="24" t="s">
        <v>243</v>
      </c>
      <c r="C156" s="106" t="s">
        <v>246</v>
      </c>
      <c r="D156" s="102" t="s">
        <v>501</v>
      </c>
      <c r="E156" s="106" t="s">
        <v>233</v>
      </c>
      <c r="F156" s="106" t="s">
        <v>224</v>
      </c>
      <c r="G156" s="104" t="s">
        <v>249</v>
      </c>
      <c r="H156" s="106" t="s">
        <v>292</v>
      </c>
      <c r="Q156" s="99"/>
      <c r="R156" s="99"/>
      <c r="S156" s="103">
        <v>13</v>
      </c>
      <c r="T156" s="103">
        <v>13</v>
      </c>
      <c r="U156" s="102">
        <v>13</v>
      </c>
      <c r="V156" s="102" t="s">
        <v>553</v>
      </c>
      <c r="W156" s="102">
        <v>13</v>
      </c>
      <c r="X156" s="102" t="s">
        <v>458</v>
      </c>
      <c r="Y156" s="102">
        <v>15</v>
      </c>
      <c r="Z156" s="102">
        <v>15</v>
      </c>
      <c r="AA156" s="102"/>
      <c r="AB156" s="102"/>
      <c r="AG156" s="104">
        <f t="shared" si="42"/>
        <v>13</v>
      </c>
      <c r="AH156" s="31">
        <f t="shared" si="43"/>
        <v>0</v>
      </c>
      <c r="AI156" s="24">
        <f t="shared" si="44"/>
        <v>0</v>
      </c>
      <c r="AJ156" s="31">
        <f t="shared" si="45"/>
        <v>2</v>
      </c>
    </row>
    <row r="157" spans="1:36" s="104" customFormat="1" ht="15.75" customHeight="1" x14ac:dyDescent="0.25">
      <c r="A157" s="105" t="s">
        <v>287</v>
      </c>
      <c r="B157" s="24" t="s">
        <v>243</v>
      </c>
      <c r="C157" s="106" t="s">
        <v>246</v>
      </c>
      <c r="D157" s="102" t="s">
        <v>501</v>
      </c>
      <c r="E157" s="106" t="s">
        <v>233</v>
      </c>
      <c r="F157" s="106" t="s">
        <v>224</v>
      </c>
      <c r="G157" s="104" t="s">
        <v>249</v>
      </c>
      <c r="H157" s="106" t="s">
        <v>292</v>
      </c>
      <c r="Q157" s="99"/>
      <c r="R157" s="99"/>
      <c r="S157" s="103">
        <v>7</v>
      </c>
      <c r="T157" s="103">
        <v>7</v>
      </c>
      <c r="U157" s="102">
        <v>7</v>
      </c>
      <c r="V157" s="102" t="s">
        <v>515</v>
      </c>
      <c r="W157" s="102">
        <v>9</v>
      </c>
      <c r="X157" s="102" t="s">
        <v>130</v>
      </c>
      <c r="Y157" s="102">
        <v>13</v>
      </c>
      <c r="Z157" s="102">
        <v>13</v>
      </c>
      <c r="AA157" s="102"/>
      <c r="AB157" s="102"/>
      <c r="AG157" s="104">
        <f t="shared" si="42"/>
        <v>7</v>
      </c>
      <c r="AH157" s="31">
        <f t="shared" si="43"/>
        <v>0</v>
      </c>
      <c r="AI157" s="31">
        <f t="shared" si="44"/>
        <v>2</v>
      </c>
      <c r="AJ157" s="31">
        <f t="shared" si="45"/>
        <v>4</v>
      </c>
    </row>
    <row r="158" spans="1:36" s="104" customFormat="1" ht="15.75" customHeight="1" x14ac:dyDescent="0.25">
      <c r="A158" s="105" t="s">
        <v>288</v>
      </c>
      <c r="B158" s="24" t="s">
        <v>243</v>
      </c>
      <c r="C158" s="106" t="s">
        <v>246</v>
      </c>
      <c r="D158" s="102" t="s">
        <v>501</v>
      </c>
      <c r="E158" s="106" t="s">
        <v>233</v>
      </c>
      <c r="F158" s="106" t="s">
        <v>224</v>
      </c>
      <c r="G158" s="104" t="s">
        <v>249</v>
      </c>
      <c r="H158" s="106" t="s">
        <v>292</v>
      </c>
      <c r="Q158" s="99"/>
      <c r="R158" s="99"/>
      <c r="S158" s="103">
        <v>10</v>
      </c>
      <c r="T158" s="103">
        <v>10</v>
      </c>
      <c r="U158" s="102">
        <v>10</v>
      </c>
      <c r="V158" s="102" t="s">
        <v>554</v>
      </c>
      <c r="W158" s="102">
        <v>10</v>
      </c>
      <c r="X158" s="102" t="s">
        <v>555</v>
      </c>
      <c r="Y158" s="102">
        <v>10.5</v>
      </c>
      <c r="Z158" s="102">
        <v>10.5</v>
      </c>
      <c r="AA158" s="102"/>
      <c r="AB158" s="102"/>
      <c r="AG158" s="104">
        <f t="shared" si="42"/>
        <v>10</v>
      </c>
      <c r="AH158" s="31">
        <f t="shared" si="43"/>
        <v>0</v>
      </c>
      <c r="AI158" s="24">
        <f t="shared" si="44"/>
        <v>0</v>
      </c>
      <c r="AJ158" s="31">
        <f t="shared" si="45"/>
        <v>0.5</v>
      </c>
    </row>
    <row r="159" spans="1:36" s="104" customFormat="1" ht="15.75" customHeight="1" x14ac:dyDescent="0.25">
      <c r="A159" s="129" t="s">
        <v>289</v>
      </c>
      <c r="B159" s="24" t="s">
        <v>243</v>
      </c>
      <c r="C159" s="106" t="s">
        <v>246</v>
      </c>
      <c r="D159" s="102" t="s">
        <v>501</v>
      </c>
      <c r="E159" s="106" t="s">
        <v>233</v>
      </c>
      <c r="F159" s="106" t="s">
        <v>224</v>
      </c>
      <c r="G159" s="104" t="s">
        <v>249</v>
      </c>
      <c r="H159" s="106" t="s">
        <v>292</v>
      </c>
      <c r="Q159" s="99"/>
      <c r="R159" s="99"/>
      <c r="S159" s="103">
        <v>11</v>
      </c>
      <c r="T159" s="103">
        <v>11</v>
      </c>
      <c r="U159" s="102">
        <v>11</v>
      </c>
      <c r="V159" s="102" t="s">
        <v>554</v>
      </c>
      <c r="W159" s="125" t="s">
        <v>369</v>
      </c>
      <c r="X159" s="125" t="s">
        <v>517</v>
      </c>
      <c r="Y159" s="125" t="s">
        <v>369</v>
      </c>
      <c r="Z159" s="102" t="s">
        <v>369</v>
      </c>
      <c r="AA159" s="102"/>
      <c r="AB159" s="102"/>
      <c r="AG159" s="104">
        <f t="shared" si="42"/>
        <v>11</v>
      </c>
      <c r="AH159" s="24">
        <f t="shared" si="43"/>
        <v>0</v>
      </c>
      <c r="AI159" s="113" t="e">
        <f t="shared" si="44"/>
        <v>#VALUE!</v>
      </c>
      <c r="AJ159" s="113" t="e">
        <f t="shared" si="45"/>
        <v>#VALUE!</v>
      </c>
    </row>
    <row r="160" spans="1:36" s="104" customFormat="1" ht="15.75" customHeight="1" x14ac:dyDescent="0.25">
      <c r="A160" s="105" t="s">
        <v>290</v>
      </c>
      <c r="B160" s="24" t="s">
        <v>243</v>
      </c>
      <c r="C160" s="106" t="s">
        <v>246</v>
      </c>
      <c r="D160" s="102" t="s">
        <v>501</v>
      </c>
      <c r="E160" s="106" t="s">
        <v>233</v>
      </c>
      <c r="F160" s="106" t="s">
        <v>224</v>
      </c>
      <c r="G160" s="104" t="s">
        <v>249</v>
      </c>
      <c r="H160" s="106" t="s">
        <v>292</v>
      </c>
      <c r="Q160" s="99"/>
      <c r="R160" s="99"/>
      <c r="S160" s="103">
        <v>14</v>
      </c>
      <c r="T160" s="103">
        <v>14</v>
      </c>
      <c r="U160" s="102">
        <v>14</v>
      </c>
      <c r="V160" s="102" t="s">
        <v>544</v>
      </c>
      <c r="W160" s="102">
        <v>15</v>
      </c>
      <c r="X160" s="102" t="s">
        <v>556</v>
      </c>
      <c r="Y160" s="102">
        <v>18.5</v>
      </c>
      <c r="Z160" s="102">
        <v>18.5</v>
      </c>
      <c r="AA160" s="102"/>
      <c r="AB160" s="102"/>
      <c r="AG160" s="104">
        <f t="shared" si="42"/>
        <v>14</v>
      </c>
      <c r="AH160" s="24">
        <f t="shared" si="43"/>
        <v>0</v>
      </c>
      <c r="AI160" s="31">
        <f t="shared" si="44"/>
        <v>1</v>
      </c>
      <c r="AJ160" s="31">
        <f t="shared" si="45"/>
        <v>3.5</v>
      </c>
    </row>
    <row r="161" spans="1:37" s="104" customFormat="1" ht="15.75" customHeight="1" x14ac:dyDescent="0.25">
      <c r="A161" s="105" t="s">
        <v>258</v>
      </c>
      <c r="B161" s="24" t="s">
        <v>243</v>
      </c>
      <c r="C161" s="106" t="s">
        <v>246</v>
      </c>
      <c r="D161" s="102" t="s">
        <v>501</v>
      </c>
      <c r="E161" s="106" t="s">
        <v>233</v>
      </c>
      <c r="F161" s="106" t="s">
        <v>224</v>
      </c>
      <c r="G161" s="104" t="s">
        <v>249</v>
      </c>
      <c r="H161" s="106" t="s">
        <v>292</v>
      </c>
      <c r="Q161" s="99"/>
      <c r="R161" s="99"/>
      <c r="S161" s="103">
        <v>12</v>
      </c>
      <c r="T161" s="103">
        <v>12</v>
      </c>
      <c r="U161" s="102">
        <v>12</v>
      </c>
      <c r="V161" s="102" t="s">
        <v>513</v>
      </c>
      <c r="W161" s="102">
        <v>13.5</v>
      </c>
      <c r="X161" s="102" t="s">
        <v>514</v>
      </c>
      <c r="Y161" s="124">
        <v>9</v>
      </c>
      <c r="Z161" s="102">
        <v>9</v>
      </c>
      <c r="AA161" s="102"/>
      <c r="AB161" s="102"/>
      <c r="AG161" s="104">
        <f>S161-Q161</f>
        <v>12</v>
      </c>
      <c r="AH161" s="24">
        <f>U161-S161</f>
        <v>0</v>
      </c>
      <c r="AI161" s="24">
        <f>W161-U161</f>
        <v>1.5</v>
      </c>
      <c r="AJ161" s="23">
        <f>Y161-W161</f>
        <v>-4.5</v>
      </c>
    </row>
    <row r="162" spans="1:37" s="104" customFormat="1" ht="15.75" customHeight="1" x14ac:dyDescent="0.25">
      <c r="A162" s="105" t="s">
        <v>261</v>
      </c>
      <c r="B162" s="24" t="s">
        <v>243</v>
      </c>
      <c r="C162" s="106" t="s">
        <v>246</v>
      </c>
      <c r="D162" s="102" t="s">
        <v>501</v>
      </c>
      <c r="E162" s="106" t="s">
        <v>233</v>
      </c>
      <c r="F162" s="106" t="s">
        <v>224</v>
      </c>
      <c r="G162" s="104" t="s">
        <v>249</v>
      </c>
      <c r="H162" s="106" t="s">
        <v>292</v>
      </c>
      <c r="Q162" s="99"/>
      <c r="R162" s="99"/>
      <c r="S162" s="103">
        <v>9</v>
      </c>
      <c r="T162" s="103">
        <v>9</v>
      </c>
      <c r="U162" s="102">
        <v>9</v>
      </c>
      <c r="V162" s="102" t="s">
        <v>518</v>
      </c>
      <c r="W162" s="102">
        <v>12</v>
      </c>
      <c r="X162" s="102" t="s">
        <v>448</v>
      </c>
      <c r="Y162" s="124">
        <v>5</v>
      </c>
      <c r="Z162" s="102" t="s">
        <v>519</v>
      </c>
      <c r="AA162" s="102"/>
      <c r="AB162" s="102"/>
      <c r="AG162" s="104">
        <f>S162-Q162</f>
        <v>9</v>
      </c>
      <c r="AH162" s="24">
        <f>U162-S162</f>
        <v>0</v>
      </c>
      <c r="AI162" s="31">
        <f>W162-U162</f>
        <v>3</v>
      </c>
      <c r="AJ162" s="23">
        <f>Y162-W162</f>
        <v>-7</v>
      </c>
    </row>
    <row r="163" spans="1:37" s="104" customFormat="1" ht="15.75" customHeight="1" x14ac:dyDescent="0.25">
      <c r="A163" s="105" t="s">
        <v>267</v>
      </c>
      <c r="B163" s="24" t="s">
        <v>243</v>
      </c>
      <c r="C163" s="106" t="s">
        <v>246</v>
      </c>
      <c r="D163" s="102" t="s">
        <v>501</v>
      </c>
      <c r="E163" s="106" t="s">
        <v>233</v>
      </c>
      <c r="F163" s="106" t="s">
        <v>224</v>
      </c>
      <c r="G163" s="104" t="s">
        <v>249</v>
      </c>
      <c r="H163" s="106" t="s">
        <v>292</v>
      </c>
      <c r="Q163" s="99"/>
      <c r="R163" s="99"/>
      <c r="S163" s="103">
        <v>10</v>
      </c>
      <c r="T163" s="103">
        <v>10</v>
      </c>
      <c r="U163" s="102">
        <v>10</v>
      </c>
      <c r="V163" s="102" t="s">
        <v>529</v>
      </c>
      <c r="W163" s="102">
        <v>13</v>
      </c>
      <c r="X163" s="102" t="s">
        <v>132</v>
      </c>
      <c r="Y163" s="124">
        <v>3</v>
      </c>
      <c r="Z163" s="102" t="s">
        <v>530</v>
      </c>
      <c r="AA163" s="102"/>
      <c r="AB163" s="102"/>
      <c r="AG163" s="104">
        <f>S163-Q163</f>
        <v>10</v>
      </c>
      <c r="AH163" s="24">
        <f>U163-S163</f>
        <v>0</v>
      </c>
      <c r="AI163" s="31">
        <f>W163-U163</f>
        <v>3</v>
      </c>
      <c r="AJ163" s="23">
        <f>Y163-W163</f>
        <v>-10</v>
      </c>
    </row>
    <row r="164" spans="1:37" s="104" customFormat="1" ht="15.75" customHeight="1" x14ac:dyDescent="0.25">
      <c r="A164" s="105" t="s">
        <v>271</v>
      </c>
      <c r="B164" s="24" t="s">
        <v>243</v>
      </c>
      <c r="C164" s="106" t="s">
        <v>246</v>
      </c>
      <c r="D164" s="102" t="s">
        <v>501</v>
      </c>
      <c r="E164" s="106" t="s">
        <v>233</v>
      </c>
      <c r="F164" s="106" t="s">
        <v>224</v>
      </c>
      <c r="G164" s="104" t="s">
        <v>249</v>
      </c>
      <c r="H164" s="106" t="s">
        <v>292</v>
      </c>
      <c r="Q164" s="99"/>
      <c r="R164" s="99"/>
      <c r="S164" s="103">
        <v>10</v>
      </c>
      <c r="T164" s="103">
        <v>10</v>
      </c>
      <c r="U164" s="102">
        <v>10</v>
      </c>
      <c r="V164" s="102" t="s">
        <v>534</v>
      </c>
      <c r="W164" s="102">
        <v>13</v>
      </c>
      <c r="X164" s="102" t="s">
        <v>132</v>
      </c>
      <c r="Y164" s="124">
        <v>4</v>
      </c>
      <c r="Z164" s="102" t="s">
        <v>535</v>
      </c>
      <c r="AA164" s="102"/>
      <c r="AB164" s="102"/>
      <c r="AG164" s="104">
        <f>S164-Q164</f>
        <v>10</v>
      </c>
      <c r="AH164" s="24">
        <f>U164-S164</f>
        <v>0</v>
      </c>
      <c r="AI164" s="31">
        <f>W164-U164</f>
        <v>3</v>
      </c>
      <c r="AJ164" s="23">
        <f>Y164-W164</f>
        <v>-9</v>
      </c>
    </row>
    <row r="165" spans="1:37" s="104" customFormat="1" ht="15.75" customHeight="1" x14ac:dyDescent="0.25">
      <c r="A165" s="105" t="s">
        <v>283</v>
      </c>
      <c r="B165" s="24" t="s">
        <v>243</v>
      </c>
      <c r="C165" s="106" t="s">
        <v>246</v>
      </c>
      <c r="D165" s="102" t="s">
        <v>501</v>
      </c>
      <c r="E165" s="106" t="s">
        <v>233</v>
      </c>
      <c r="F165" s="106" t="s">
        <v>224</v>
      </c>
      <c r="G165" s="104" t="s">
        <v>249</v>
      </c>
      <c r="H165" s="106" t="s">
        <v>292</v>
      </c>
      <c r="Q165" s="99"/>
      <c r="R165" s="99"/>
      <c r="S165" s="103">
        <v>12</v>
      </c>
      <c r="T165" s="103">
        <v>13</v>
      </c>
      <c r="U165" s="102">
        <v>12</v>
      </c>
      <c r="V165" s="102" t="s">
        <v>549</v>
      </c>
      <c r="W165" s="102">
        <v>12</v>
      </c>
      <c r="X165" s="102" t="s">
        <v>448</v>
      </c>
      <c r="Y165" s="124">
        <v>3</v>
      </c>
      <c r="Z165" s="102" t="s">
        <v>530</v>
      </c>
      <c r="AA165" s="102"/>
      <c r="AB165" s="102"/>
      <c r="AG165" s="104">
        <f>S165-Q165</f>
        <v>12</v>
      </c>
      <c r="AH165" s="24">
        <f>U165-S165</f>
        <v>0</v>
      </c>
      <c r="AI165" s="24">
        <f>W165-U165</f>
        <v>0</v>
      </c>
      <c r="AJ165" s="23">
        <f>Y165-W165</f>
        <v>-9</v>
      </c>
    </row>
    <row r="166" spans="1:37" s="108" customFormat="1" ht="15.75" hidden="1" customHeight="1" x14ac:dyDescent="0.25">
      <c r="A166" s="39" t="s">
        <v>557</v>
      </c>
      <c r="B166" s="24" t="s">
        <v>243</v>
      </c>
      <c r="C166" s="39" t="s">
        <v>246</v>
      </c>
      <c r="D166" s="39" t="s">
        <v>501</v>
      </c>
      <c r="E166" s="109" t="s">
        <v>233</v>
      </c>
      <c r="F166" s="109" t="s">
        <v>224</v>
      </c>
      <c r="G166" s="108" t="s">
        <v>249</v>
      </c>
      <c r="H166" s="109" t="s">
        <v>292</v>
      </c>
      <c r="U166" s="112"/>
      <c r="V166" s="112"/>
      <c r="W166" s="112"/>
      <c r="X166" s="112"/>
      <c r="Y166" s="39">
        <v>20.5</v>
      </c>
      <c r="Z166" s="39">
        <v>20.5</v>
      </c>
      <c r="AA166" s="39"/>
      <c r="AB166" s="39"/>
      <c r="AK166" s="112"/>
    </row>
    <row r="167" spans="1:37" s="108" customFormat="1" ht="15.75" hidden="1" customHeight="1" x14ac:dyDescent="0.25">
      <c r="A167" s="39" t="s">
        <v>558</v>
      </c>
      <c r="B167" s="24" t="s">
        <v>243</v>
      </c>
      <c r="C167" s="39" t="s">
        <v>246</v>
      </c>
      <c r="D167" s="39" t="s">
        <v>501</v>
      </c>
      <c r="E167" s="109" t="s">
        <v>233</v>
      </c>
      <c r="F167" s="109" t="s">
        <v>224</v>
      </c>
      <c r="G167" s="108" t="s">
        <v>249</v>
      </c>
      <c r="H167" s="109" t="s">
        <v>292</v>
      </c>
      <c r="Y167" s="39">
        <v>15</v>
      </c>
      <c r="Z167" s="39">
        <v>15</v>
      </c>
      <c r="AA167" s="39"/>
      <c r="AB167" s="39"/>
    </row>
    <row r="168" spans="1:37" s="108" customFormat="1" ht="15.75" hidden="1" customHeight="1" x14ac:dyDescent="0.25">
      <c r="A168" s="39" t="s">
        <v>559</v>
      </c>
      <c r="B168" s="24" t="s">
        <v>243</v>
      </c>
      <c r="C168" s="39" t="s">
        <v>246</v>
      </c>
      <c r="D168" s="39" t="s">
        <v>501</v>
      </c>
      <c r="E168" s="109" t="s">
        <v>233</v>
      </c>
      <c r="F168" s="109" t="s">
        <v>224</v>
      </c>
      <c r="G168" s="108" t="s">
        <v>249</v>
      </c>
      <c r="H168" s="109" t="s">
        <v>292</v>
      </c>
      <c r="Y168" s="39">
        <v>12</v>
      </c>
      <c r="Z168" s="39">
        <v>12</v>
      </c>
      <c r="AA168" s="39"/>
      <c r="AB168" s="39"/>
    </row>
    <row r="169" spans="1:37" s="108" customFormat="1" ht="15.75" hidden="1" customHeight="1" x14ac:dyDescent="0.25">
      <c r="A169" s="39" t="s">
        <v>560</v>
      </c>
      <c r="B169" s="24" t="s">
        <v>243</v>
      </c>
      <c r="C169" s="39" t="s">
        <v>246</v>
      </c>
      <c r="D169" s="39" t="s">
        <v>501</v>
      </c>
      <c r="E169" s="109" t="s">
        <v>233</v>
      </c>
      <c r="F169" s="109" t="s">
        <v>224</v>
      </c>
      <c r="G169" s="108" t="s">
        <v>249</v>
      </c>
      <c r="H169" s="109" t="s">
        <v>292</v>
      </c>
      <c r="Y169" s="39">
        <v>15</v>
      </c>
      <c r="Z169" s="39">
        <v>15</v>
      </c>
      <c r="AA169" s="39"/>
      <c r="AB169" s="39"/>
    </row>
    <row r="170" spans="1:37" s="108" customFormat="1" ht="15.75" hidden="1" customHeight="1" x14ac:dyDescent="0.25">
      <c r="A170" s="39" t="s">
        <v>561</v>
      </c>
      <c r="B170" s="24" t="s">
        <v>243</v>
      </c>
      <c r="C170" s="39" t="s">
        <v>246</v>
      </c>
      <c r="D170" s="39" t="s">
        <v>501</v>
      </c>
      <c r="E170" s="109" t="s">
        <v>233</v>
      </c>
      <c r="F170" s="109" t="s">
        <v>224</v>
      </c>
      <c r="G170" s="108" t="s">
        <v>249</v>
      </c>
      <c r="H170" s="109" t="s">
        <v>292</v>
      </c>
      <c r="Y170" s="39">
        <v>15.5</v>
      </c>
      <c r="Z170" s="39">
        <v>15.5</v>
      </c>
      <c r="AA170" s="39"/>
      <c r="AB170" s="39"/>
    </row>
    <row r="171" spans="1:37" s="108" customFormat="1" ht="15.75" hidden="1" customHeight="1" x14ac:dyDescent="0.25">
      <c r="A171" s="39" t="s">
        <v>562</v>
      </c>
      <c r="B171" s="24" t="s">
        <v>243</v>
      </c>
      <c r="C171" s="39" t="s">
        <v>246</v>
      </c>
      <c r="D171" s="39" t="s">
        <v>501</v>
      </c>
      <c r="E171" s="109" t="s">
        <v>233</v>
      </c>
      <c r="F171" s="109" t="s">
        <v>224</v>
      </c>
      <c r="G171" s="108" t="s">
        <v>249</v>
      </c>
      <c r="H171" s="109" t="s">
        <v>292</v>
      </c>
      <c r="Y171" s="39">
        <v>12</v>
      </c>
      <c r="Z171" s="39">
        <v>12</v>
      </c>
      <c r="AA171" s="39"/>
      <c r="AB171" s="39"/>
    </row>
    <row r="172" spans="1:37" s="108" customFormat="1" ht="15.75" hidden="1" customHeight="1" x14ac:dyDescent="0.25">
      <c r="A172" s="39" t="s">
        <v>563</v>
      </c>
      <c r="B172" s="24" t="s">
        <v>243</v>
      </c>
      <c r="C172" s="39" t="s">
        <v>246</v>
      </c>
      <c r="D172" s="39" t="s">
        <v>501</v>
      </c>
      <c r="E172" s="109" t="s">
        <v>233</v>
      </c>
      <c r="F172" s="109" t="s">
        <v>224</v>
      </c>
      <c r="G172" s="108" t="s">
        <v>249</v>
      </c>
      <c r="H172" s="109" t="s">
        <v>292</v>
      </c>
      <c r="Y172" s="39">
        <v>16</v>
      </c>
      <c r="Z172" s="39">
        <v>16</v>
      </c>
      <c r="AA172" s="39"/>
      <c r="AB172" s="39"/>
    </row>
    <row r="173" spans="1:37" s="108" customFormat="1" ht="15.75" hidden="1" customHeight="1" x14ac:dyDescent="0.25">
      <c r="A173" s="39" t="s">
        <v>564</v>
      </c>
      <c r="B173" s="24" t="s">
        <v>243</v>
      </c>
      <c r="C173" s="39" t="s">
        <v>246</v>
      </c>
      <c r="D173" s="39" t="s">
        <v>501</v>
      </c>
      <c r="E173" s="109" t="s">
        <v>233</v>
      </c>
      <c r="F173" s="109" t="s">
        <v>224</v>
      </c>
      <c r="G173" s="108" t="s">
        <v>249</v>
      </c>
      <c r="H173" s="109" t="s">
        <v>292</v>
      </c>
      <c r="Y173" s="39">
        <v>13</v>
      </c>
      <c r="Z173" s="39">
        <v>13</v>
      </c>
      <c r="AA173" s="39"/>
      <c r="AB173" s="39"/>
    </row>
    <row r="174" spans="1:37" s="108" customFormat="1" ht="15.75" hidden="1" customHeight="1" x14ac:dyDescent="0.25">
      <c r="A174" s="39" t="s">
        <v>565</v>
      </c>
      <c r="B174" s="24" t="s">
        <v>243</v>
      </c>
      <c r="C174" s="39" t="s">
        <v>246</v>
      </c>
      <c r="D174" s="39" t="s">
        <v>501</v>
      </c>
      <c r="E174" s="109" t="s">
        <v>233</v>
      </c>
      <c r="F174" s="109" t="s">
        <v>224</v>
      </c>
      <c r="G174" s="108" t="s">
        <v>249</v>
      </c>
      <c r="H174" s="109" t="s">
        <v>292</v>
      </c>
      <c r="Y174" s="39">
        <v>8</v>
      </c>
      <c r="Z174" s="39">
        <v>8</v>
      </c>
      <c r="AA174" s="39"/>
      <c r="AB174" s="39"/>
    </row>
    <row r="175" spans="1:37" s="108" customFormat="1" ht="15.75" hidden="1" customHeight="1" x14ac:dyDescent="0.25">
      <c r="A175" s="39" t="s">
        <v>566</v>
      </c>
      <c r="B175" s="24" t="s">
        <v>243</v>
      </c>
      <c r="C175" s="39" t="s">
        <v>246</v>
      </c>
      <c r="D175" s="39" t="s">
        <v>501</v>
      </c>
      <c r="E175" s="109" t="s">
        <v>233</v>
      </c>
      <c r="F175" s="109" t="s">
        <v>224</v>
      </c>
      <c r="G175" s="108" t="s">
        <v>249</v>
      </c>
      <c r="H175" s="109" t="s">
        <v>292</v>
      </c>
      <c r="Y175" s="39">
        <v>9</v>
      </c>
      <c r="Z175" s="39">
        <v>9</v>
      </c>
      <c r="AA175" s="39"/>
      <c r="AB175" s="39"/>
    </row>
    <row r="176" spans="1:37" s="108" customFormat="1" ht="15.75" hidden="1" customHeight="1" x14ac:dyDescent="0.25">
      <c r="A176" s="39" t="s">
        <v>567</v>
      </c>
      <c r="B176" s="24" t="s">
        <v>243</v>
      </c>
      <c r="C176" s="39" t="s">
        <v>246</v>
      </c>
      <c r="D176" s="39" t="s">
        <v>502</v>
      </c>
      <c r="E176" s="30" t="s">
        <v>313</v>
      </c>
      <c r="F176" s="109" t="s">
        <v>224</v>
      </c>
      <c r="G176" s="108" t="s">
        <v>249</v>
      </c>
      <c r="H176" s="109" t="s">
        <v>292</v>
      </c>
      <c r="Y176" s="39">
        <v>12</v>
      </c>
      <c r="Z176" s="39">
        <v>12</v>
      </c>
      <c r="AA176" s="39"/>
      <c r="AB176" s="39"/>
    </row>
    <row r="177" spans="1:36" s="108" customFormat="1" ht="15.75" hidden="1" customHeight="1" x14ac:dyDescent="0.25">
      <c r="A177" s="39" t="s">
        <v>568</v>
      </c>
      <c r="B177" s="24" t="s">
        <v>243</v>
      </c>
      <c r="C177" s="39" t="s">
        <v>246</v>
      </c>
      <c r="D177" s="39" t="s">
        <v>502</v>
      </c>
      <c r="E177" s="30" t="s">
        <v>313</v>
      </c>
      <c r="F177" s="109" t="s">
        <v>224</v>
      </c>
      <c r="G177" s="108" t="s">
        <v>249</v>
      </c>
      <c r="H177" s="109" t="s">
        <v>292</v>
      </c>
      <c r="Y177" s="39">
        <v>19</v>
      </c>
      <c r="Z177" s="39">
        <v>19</v>
      </c>
      <c r="AA177" s="39"/>
      <c r="AB177" s="39"/>
    </row>
    <row r="178" spans="1:36" s="108" customFormat="1" ht="15.75" hidden="1" customHeight="1" x14ac:dyDescent="0.25">
      <c r="A178" s="39" t="s">
        <v>569</v>
      </c>
      <c r="B178" s="24" t="s">
        <v>243</v>
      </c>
      <c r="C178" s="39" t="s">
        <v>246</v>
      </c>
      <c r="D178" s="39" t="s">
        <v>502</v>
      </c>
      <c r="E178" s="30" t="s">
        <v>313</v>
      </c>
      <c r="F178" s="109" t="s">
        <v>224</v>
      </c>
      <c r="G178" s="108" t="s">
        <v>249</v>
      </c>
      <c r="H178" s="109" t="s">
        <v>292</v>
      </c>
      <c r="Y178" s="39">
        <v>21.5</v>
      </c>
      <c r="Z178" s="39">
        <v>21.5</v>
      </c>
      <c r="AA178" s="39"/>
      <c r="AB178" s="39"/>
    </row>
    <row r="179" spans="1:36" s="108" customFormat="1" ht="15.75" hidden="1" customHeight="1" x14ac:dyDescent="0.25">
      <c r="A179" s="39" t="s">
        <v>570</v>
      </c>
      <c r="B179" s="24" t="s">
        <v>243</v>
      </c>
      <c r="C179" s="39" t="s">
        <v>246</v>
      </c>
      <c r="D179" s="39" t="s">
        <v>502</v>
      </c>
      <c r="E179" s="30" t="s">
        <v>313</v>
      </c>
      <c r="F179" s="109" t="s">
        <v>224</v>
      </c>
      <c r="G179" s="108" t="s">
        <v>249</v>
      </c>
      <c r="H179" s="109" t="s">
        <v>292</v>
      </c>
      <c r="Y179" s="39">
        <v>24</v>
      </c>
      <c r="Z179" s="39">
        <v>24</v>
      </c>
      <c r="AA179" s="39"/>
      <c r="AB179" s="39"/>
    </row>
    <row r="180" spans="1:36" s="108" customFormat="1" ht="15.75" hidden="1" customHeight="1" x14ac:dyDescent="0.25">
      <c r="A180" s="39" t="s">
        <v>571</v>
      </c>
      <c r="B180" s="24" t="s">
        <v>243</v>
      </c>
      <c r="C180" s="39" t="s">
        <v>246</v>
      </c>
      <c r="D180" s="39" t="s">
        <v>502</v>
      </c>
      <c r="E180" s="30" t="s">
        <v>313</v>
      </c>
      <c r="F180" s="109" t="s">
        <v>224</v>
      </c>
      <c r="G180" s="108" t="s">
        <v>249</v>
      </c>
      <c r="H180" s="109" t="s">
        <v>292</v>
      </c>
      <c r="Y180" s="39">
        <v>16</v>
      </c>
      <c r="Z180" s="39">
        <v>16</v>
      </c>
      <c r="AA180" s="39"/>
      <c r="AB180" s="39"/>
    </row>
    <row r="181" spans="1:36" s="108" customFormat="1" ht="15.75" hidden="1" customHeight="1" x14ac:dyDescent="0.25">
      <c r="A181" s="39" t="s">
        <v>572</v>
      </c>
      <c r="B181" s="24" t="s">
        <v>243</v>
      </c>
      <c r="C181" s="39" t="s">
        <v>246</v>
      </c>
      <c r="D181" s="39" t="s">
        <v>502</v>
      </c>
      <c r="E181" s="30" t="s">
        <v>313</v>
      </c>
      <c r="F181" s="109" t="s">
        <v>224</v>
      </c>
      <c r="G181" s="108" t="s">
        <v>249</v>
      </c>
      <c r="H181" s="109" t="s">
        <v>292</v>
      </c>
      <c r="Y181" s="39">
        <v>16</v>
      </c>
      <c r="Z181" s="39">
        <v>16</v>
      </c>
      <c r="AA181" s="39"/>
      <c r="AB181" s="39"/>
    </row>
    <row r="182" spans="1:36" s="108" customFormat="1" ht="15.75" hidden="1" customHeight="1" x14ac:dyDescent="0.25">
      <c r="A182" s="39" t="s">
        <v>573</v>
      </c>
      <c r="B182" s="24" t="s">
        <v>243</v>
      </c>
      <c r="C182" s="39" t="s">
        <v>246</v>
      </c>
      <c r="D182" s="39" t="s">
        <v>502</v>
      </c>
      <c r="E182" s="30" t="s">
        <v>313</v>
      </c>
      <c r="F182" s="109" t="s">
        <v>224</v>
      </c>
      <c r="G182" s="108" t="s">
        <v>249</v>
      </c>
      <c r="H182" s="109" t="s">
        <v>292</v>
      </c>
      <c r="Y182" s="39">
        <v>13.5</v>
      </c>
      <c r="Z182" s="39">
        <v>13.5</v>
      </c>
      <c r="AA182" s="39"/>
      <c r="AB182" s="39"/>
    </row>
    <row r="183" spans="1:36" s="108" customFormat="1" ht="15.75" hidden="1" customHeight="1" x14ac:dyDescent="0.25">
      <c r="A183" s="39" t="s">
        <v>574</v>
      </c>
      <c r="B183" s="24" t="s">
        <v>243</v>
      </c>
      <c r="C183" s="39" t="s">
        <v>246</v>
      </c>
      <c r="D183" s="39" t="s">
        <v>502</v>
      </c>
      <c r="E183" s="30" t="s">
        <v>313</v>
      </c>
      <c r="F183" s="109" t="s">
        <v>224</v>
      </c>
      <c r="G183" s="108" t="s">
        <v>249</v>
      </c>
      <c r="H183" s="109" t="s">
        <v>292</v>
      </c>
      <c r="Y183" s="39">
        <v>13.5</v>
      </c>
      <c r="Z183" s="39">
        <v>13.5</v>
      </c>
      <c r="AA183" s="39"/>
      <c r="AB183" s="39"/>
    </row>
    <row r="184" spans="1:36" s="108" customFormat="1" ht="15.75" hidden="1" customHeight="1" x14ac:dyDescent="0.25">
      <c r="A184" s="39" t="s">
        <v>575</v>
      </c>
      <c r="B184" s="24" t="s">
        <v>243</v>
      </c>
      <c r="C184" s="39" t="s">
        <v>246</v>
      </c>
      <c r="D184" s="39" t="s">
        <v>502</v>
      </c>
      <c r="E184" s="30" t="s">
        <v>313</v>
      </c>
      <c r="F184" s="109" t="s">
        <v>224</v>
      </c>
      <c r="G184" s="108" t="s">
        <v>249</v>
      </c>
      <c r="H184" s="109" t="s">
        <v>292</v>
      </c>
      <c r="Y184" s="39">
        <v>13</v>
      </c>
      <c r="Z184" s="39">
        <v>13</v>
      </c>
      <c r="AA184" s="39"/>
      <c r="AB184" s="39"/>
    </row>
    <row r="185" spans="1:36" s="108" customFormat="1" ht="15.75" hidden="1" customHeight="1" x14ac:dyDescent="0.25">
      <c r="A185" s="39" t="s">
        <v>576</v>
      </c>
      <c r="B185" s="24" t="s">
        <v>243</v>
      </c>
      <c r="C185" s="39" t="s">
        <v>246</v>
      </c>
      <c r="D185" s="39" t="s">
        <v>502</v>
      </c>
      <c r="E185" s="30" t="s">
        <v>313</v>
      </c>
      <c r="F185" s="109" t="s">
        <v>224</v>
      </c>
      <c r="G185" s="108" t="s">
        <v>249</v>
      </c>
      <c r="H185" s="109" t="s">
        <v>292</v>
      </c>
      <c r="Y185" s="39">
        <v>17</v>
      </c>
      <c r="Z185" s="39">
        <v>17</v>
      </c>
      <c r="AA185" s="39"/>
      <c r="AB185" s="39"/>
    </row>
    <row r="186" spans="1:36" s="108" customFormat="1" ht="15.75" hidden="1" customHeight="1" x14ac:dyDescent="0.25">
      <c r="A186" s="39" t="s">
        <v>577</v>
      </c>
      <c r="B186" s="24" t="s">
        <v>243</v>
      </c>
      <c r="C186" s="39" t="s">
        <v>246</v>
      </c>
      <c r="D186" s="39" t="s">
        <v>502</v>
      </c>
      <c r="E186" s="30" t="s">
        <v>313</v>
      </c>
      <c r="F186" s="109" t="s">
        <v>224</v>
      </c>
      <c r="G186" s="108" t="s">
        <v>249</v>
      </c>
      <c r="H186" s="109" t="s">
        <v>292</v>
      </c>
      <c r="Y186" s="39">
        <v>15.5</v>
      </c>
      <c r="Z186" s="39">
        <v>15.5</v>
      </c>
      <c r="AA186" s="39"/>
      <c r="AB186" s="39"/>
    </row>
    <row r="187" spans="1:36" s="108" customFormat="1" ht="15.75" hidden="1" customHeight="1" x14ac:dyDescent="0.25">
      <c r="A187" s="39" t="s">
        <v>578</v>
      </c>
      <c r="B187" s="24" t="s">
        <v>243</v>
      </c>
      <c r="C187" s="39" t="s">
        <v>246</v>
      </c>
      <c r="D187" s="39" t="s">
        <v>502</v>
      </c>
      <c r="E187" s="30" t="s">
        <v>313</v>
      </c>
      <c r="F187" s="109" t="s">
        <v>224</v>
      </c>
      <c r="G187" s="108" t="s">
        <v>249</v>
      </c>
      <c r="H187" s="109" t="s">
        <v>292</v>
      </c>
      <c r="Y187" s="39">
        <v>19.5</v>
      </c>
      <c r="Z187" s="39">
        <v>19.5</v>
      </c>
      <c r="AA187" s="39"/>
      <c r="AB187" s="39"/>
    </row>
    <row r="188" spans="1:36" s="108" customFormat="1" ht="15.75" hidden="1" customHeight="1" x14ac:dyDescent="0.25">
      <c r="A188" s="39" t="s">
        <v>579</v>
      </c>
      <c r="B188" s="24" t="s">
        <v>243</v>
      </c>
      <c r="C188" s="39" t="s">
        <v>246</v>
      </c>
      <c r="D188" s="39" t="s">
        <v>503</v>
      </c>
      <c r="E188" s="30" t="s">
        <v>313</v>
      </c>
      <c r="F188" s="109" t="s">
        <v>224</v>
      </c>
      <c r="G188" s="108" t="s">
        <v>249</v>
      </c>
      <c r="H188" s="109" t="s">
        <v>292</v>
      </c>
      <c r="Y188" s="39">
        <v>11</v>
      </c>
      <c r="Z188" s="39">
        <v>11</v>
      </c>
      <c r="AA188" s="39"/>
      <c r="AB188" s="39"/>
    </row>
    <row r="189" spans="1:36" s="108" customFormat="1" ht="15.75" hidden="1" customHeight="1" x14ac:dyDescent="0.25">
      <c r="A189" s="39" t="s">
        <v>580</v>
      </c>
      <c r="B189" s="24" t="s">
        <v>243</v>
      </c>
      <c r="C189" s="39" t="s">
        <v>246</v>
      </c>
      <c r="D189" s="39" t="s">
        <v>503</v>
      </c>
      <c r="E189" s="30" t="s">
        <v>313</v>
      </c>
      <c r="F189" s="109" t="s">
        <v>224</v>
      </c>
      <c r="G189" s="108" t="s">
        <v>249</v>
      </c>
      <c r="H189" s="109" t="s">
        <v>292</v>
      </c>
      <c r="Y189" s="39">
        <v>6</v>
      </c>
      <c r="Z189" s="39">
        <v>6</v>
      </c>
      <c r="AA189" s="39"/>
      <c r="AB189" s="39"/>
    </row>
    <row r="190" spans="1:36" s="108" customFormat="1" ht="15.75" hidden="1" customHeight="1" x14ac:dyDescent="0.25">
      <c r="A190" s="39" t="s">
        <v>581</v>
      </c>
      <c r="B190" s="24" t="s">
        <v>243</v>
      </c>
      <c r="C190" s="39" t="s">
        <v>246</v>
      </c>
      <c r="D190" s="39" t="s">
        <v>503</v>
      </c>
      <c r="E190" s="30" t="s">
        <v>313</v>
      </c>
      <c r="F190" s="109" t="s">
        <v>224</v>
      </c>
      <c r="G190" s="108" t="s">
        <v>249</v>
      </c>
      <c r="H190" s="109" t="s">
        <v>292</v>
      </c>
      <c r="Y190" s="39">
        <v>10.5</v>
      </c>
      <c r="Z190" s="39">
        <v>10.5</v>
      </c>
      <c r="AA190" s="39"/>
      <c r="AB190" s="39"/>
    </row>
    <row r="191" spans="1:36" s="24" customFormat="1" ht="15.75" hidden="1" customHeight="1" x14ac:dyDescent="0.25">
      <c r="A191" s="131" t="s">
        <v>208</v>
      </c>
      <c r="B191" s="24" t="s">
        <v>243</v>
      </c>
      <c r="C191" s="39" t="s">
        <v>246</v>
      </c>
      <c r="D191" s="39" t="s">
        <v>501</v>
      </c>
      <c r="E191" s="28"/>
      <c r="S191" s="24">
        <f>AVERAGE(S126:S165)</f>
        <v>11.3</v>
      </c>
      <c r="T191" s="24">
        <f>AVERAGE(T126:T160)</f>
        <v>11.757142857142858</v>
      </c>
      <c r="U191" s="24">
        <f>AVERAGE(U126:U165)</f>
        <v>11.5375</v>
      </c>
      <c r="V191" s="24" t="e">
        <f>AVERAGE(V126:V160)</f>
        <v>#DIV/0!</v>
      </c>
      <c r="W191" s="24">
        <f>AVERAGE(W126:W165)</f>
        <v>12.393939393939394</v>
      </c>
      <c r="X191" s="24" t="e">
        <f>AVERAGE(X126:X160)</f>
        <v>#DIV/0!</v>
      </c>
      <c r="Y191" s="23">
        <f>AVERAGE(Y126:Y160)</f>
        <v>14.08</v>
      </c>
      <c r="AH191" s="24">
        <f t="shared" ref="AH191" si="46">U191-S191</f>
        <v>0.23749999999999893</v>
      </c>
      <c r="AI191" s="24">
        <f t="shared" ref="AI191" si="47">W191-U191</f>
        <v>0.85643939393939483</v>
      </c>
      <c r="AJ191" s="24">
        <f t="shared" ref="AJ191" si="48">Y191-W191</f>
        <v>1.6860606060606056</v>
      </c>
    </row>
    <row r="192" spans="1:36" s="24" customFormat="1" ht="15.75" hidden="1" customHeight="1" x14ac:dyDescent="0.25">
      <c r="A192" s="131" t="s">
        <v>208</v>
      </c>
      <c r="B192" s="24" t="s">
        <v>243</v>
      </c>
      <c r="C192" s="39" t="s">
        <v>246</v>
      </c>
      <c r="D192" s="39" t="s">
        <v>502</v>
      </c>
      <c r="E192" s="28"/>
      <c r="R192" s="24" t="e">
        <f>AVERAGE(R153:R157)</f>
        <v>#DIV/0!</v>
      </c>
      <c r="X192" s="24" t="e">
        <f t="shared" ref="X192" si="49">AVERAGE(X176:X187)</f>
        <v>#DIV/0!</v>
      </c>
      <c r="Y192" s="24">
        <f>AVERAGE(Y176:Y187)</f>
        <v>16.708333333333332</v>
      </c>
      <c r="AJ192" s="24">
        <f t="shared" ref="AJ192:AJ194" si="50">Y192-W192</f>
        <v>16.708333333333332</v>
      </c>
    </row>
    <row r="193" spans="1:37" s="24" customFormat="1" ht="15.75" hidden="1" customHeight="1" x14ac:dyDescent="0.25">
      <c r="A193" s="131" t="s">
        <v>208</v>
      </c>
      <c r="B193" s="24" t="s">
        <v>243</v>
      </c>
      <c r="C193" s="39" t="s">
        <v>246</v>
      </c>
      <c r="D193" s="39" t="s">
        <v>503</v>
      </c>
      <c r="E193" s="28"/>
      <c r="R193" s="24" t="e">
        <f>AVERAGE(R154:R158)</f>
        <v>#DIV/0!</v>
      </c>
      <c r="X193" s="24">
        <f t="shared" ref="X193" si="51">AVERAGE(X188:Y190)</f>
        <v>9.1666666666666661</v>
      </c>
      <c r="Y193" s="24">
        <f>AVERAGE(Y188:Z190)</f>
        <v>9.1666666666666661</v>
      </c>
      <c r="AJ193" s="24">
        <f t="shared" ref="AJ193" si="52">Y193-W193</f>
        <v>9.1666666666666661</v>
      </c>
    </row>
    <row r="194" spans="1:37" s="24" customFormat="1" ht="15.75" customHeight="1" x14ac:dyDescent="0.25">
      <c r="A194" s="131" t="s">
        <v>686</v>
      </c>
      <c r="B194" s="39" t="s">
        <v>245</v>
      </c>
      <c r="C194" s="39" t="s">
        <v>246</v>
      </c>
      <c r="D194" s="39"/>
      <c r="E194" s="28"/>
      <c r="R194" s="24">
        <f>AVERAGE(R122:R163)</f>
        <v>14.079945799457995</v>
      </c>
      <c r="S194" s="24">
        <f>AVERAGE(S126:S165)</f>
        <v>11.3</v>
      </c>
      <c r="T194" s="24">
        <f>AVERAGE(T126:T190)</f>
        <v>11.637499999999999</v>
      </c>
      <c r="U194" s="24">
        <f>AVERAGE(U126:U165)</f>
        <v>11.5375</v>
      </c>
      <c r="V194" s="24" t="e">
        <f>AVERAGE(V126:V190)</f>
        <v>#DIV/0!</v>
      </c>
      <c r="W194" s="24">
        <f>AVERAGE(W126:W165)</f>
        <v>12.393939393939394</v>
      </c>
      <c r="X194" s="24" t="e">
        <f>AVERAGE(X126:X190)</f>
        <v>#DIV/0!</v>
      </c>
      <c r="Y194" s="24">
        <f>AVERAGE(Y126:Y160)</f>
        <v>14.08</v>
      </c>
      <c r="AH194" s="24">
        <f t="shared" ref="AH194" si="53">U194-S194</f>
        <v>0.23749999999999893</v>
      </c>
      <c r="AI194" s="24">
        <f t="shared" ref="AI194" si="54">W194-U194</f>
        <v>0.85643939393939483</v>
      </c>
      <c r="AJ194" s="24">
        <f t="shared" si="50"/>
        <v>1.6860606060606056</v>
      </c>
    </row>
    <row r="195" spans="1:37" s="24" customFormat="1" ht="15.75" customHeight="1" x14ac:dyDescent="0.25">
      <c r="A195" s="131"/>
      <c r="C195" s="28"/>
      <c r="D195" s="28"/>
      <c r="E195" s="28"/>
    </row>
    <row r="196" spans="1:37" s="24" customFormat="1" ht="15.75" customHeight="1" x14ac:dyDescent="0.25">
      <c r="A196" s="131" t="s">
        <v>688</v>
      </c>
      <c r="C196" s="28"/>
      <c r="D196" s="28" t="s">
        <v>291</v>
      </c>
      <c r="E196" s="28"/>
      <c r="R196" s="24">
        <f>AVERAGE(R52:R92,R126:R160)</f>
        <v>13.548780487804878</v>
      </c>
      <c r="S196" s="24">
        <f>AVERAGE(S52:S71,S126:S193)</f>
        <v>11.480327868852457</v>
      </c>
      <c r="T196" s="24">
        <f>AVERAGE(T52:T92,T126:T160)</f>
        <v>13.032894736842104</v>
      </c>
      <c r="U196" s="24">
        <f>AVERAGE(U52:U71,U126:U193)</f>
        <v>11.795696721311476</v>
      </c>
      <c r="V196" s="24">
        <f>AVERAGE(V52:V92,V126:V160)</f>
        <v>22</v>
      </c>
      <c r="W196" s="24">
        <f>AVERAGE(W52:W71,W126:W193)</f>
        <v>13.519019987105093</v>
      </c>
      <c r="X196" s="24" t="e">
        <f>AVERAGE(X52:X92,X126:X160)</f>
        <v>#DIV/0!</v>
      </c>
      <c r="Y196" s="24">
        <f>AVERAGE(Y52:Y53,Y56:Y71,Y126:Y160)</f>
        <v>15.243055555555555</v>
      </c>
    </row>
    <row r="197" spans="1:37" s="24" customFormat="1" ht="15.75" customHeight="1" x14ac:dyDescent="0.25">
      <c r="A197" s="131" t="s">
        <v>311</v>
      </c>
      <c r="C197" s="28"/>
      <c r="D197" s="28" t="s">
        <v>291</v>
      </c>
      <c r="E197" s="28"/>
      <c r="Q197" s="24">
        <f t="shared" ref="Q197:Y197" si="55">AVERAGE(Q72:Q82)</f>
        <v>16.181818181818183</v>
      </c>
      <c r="R197" s="24">
        <f t="shared" si="55"/>
        <v>16.181818181818183</v>
      </c>
      <c r="S197" s="24">
        <f t="shared" si="55"/>
        <v>17.545454545454547</v>
      </c>
      <c r="T197" s="24">
        <f t="shared" si="55"/>
        <v>17.545454545454547</v>
      </c>
      <c r="U197" s="24">
        <f t="shared" si="55"/>
        <v>18.454545454545453</v>
      </c>
      <c r="V197" s="24">
        <f t="shared" si="55"/>
        <v>22</v>
      </c>
      <c r="W197" s="24">
        <f t="shared" si="55"/>
        <v>23.454545454545453</v>
      </c>
      <c r="X197" s="24" t="e">
        <f t="shared" si="55"/>
        <v>#DIV/0!</v>
      </c>
      <c r="Y197" s="24">
        <f t="shared" si="55"/>
        <v>27.5</v>
      </c>
    </row>
    <row r="198" spans="1:37" s="24" customFormat="1" ht="15.75" customHeight="1" x14ac:dyDescent="0.25">
      <c r="A198" s="131" t="s">
        <v>689</v>
      </c>
      <c r="C198" s="28"/>
      <c r="D198" s="28"/>
      <c r="E198" s="28"/>
      <c r="Q198" s="24">
        <f>AVERAGE(Q83:Q92,Q12:Q23,Q25:Q37)</f>
        <v>29.102941176470587</v>
      </c>
      <c r="R198" s="24">
        <f>AVERAGE(R86:R92,R52:R85,R12:R37)</f>
        <v>13.548780487804878</v>
      </c>
      <c r="S198" s="24">
        <f>AVERAGE(S83:S92,S12:S23,S25:S37)</f>
        <v>29.176470588235293</v>
      </c>
      <c r="T198" s="24">
        <f>AVERAGE(T86:T92,T52:T85,T12:T37)</f>
        <v>19.137254901960784</v>
      </c>
      <c r="U198" s="24">
        <f>AVERAGE(U83:U92,U12:U23,U25:U37)</f>
        <v>29.8046875</v>
      </c>
      <c r="V198" s="24">
        <f>AVERAGE(V86:V92,V52:V85,V12:V37)</f>
        <v>22</v>
      </c>
      <c r="W198" s="24">
        <f>AVERAGE(W83:W92,W17,W12:W14,W19:W23,W25:W37)</f>
        <v>31.982758620689655</v>
      </c>
      <c r="X198" s="23" t="e">
        <f>AVERAGE(X86:X92,X52:X85,X24:X37)</f>
        <v>#DIV/0!</v>
      </c>
      <c r="Y198" s="24">
        <f>AVERAGE(Y83:Y92,Y17,Y12:Y14,Y19:Y21,Y25:Y37,Y23)</f>
        <v>35.196428571428569</v>
      </c>
    </row>
    <row r="199" spans="1:37" s="24" customFormat="1" ht="15.75" customHeight="1" x14ac:dyDescent="0.25">
      <c r="A199" s="131" t="s">
        <v>610</v>
      </c>
      <c r="I199" s="24">
        <f>AVERAGE(I15,I33:I34,I19,I25,I27,I84,I62:I67,I52:I60,I78,I69:I72,I75:J76,I82,I90,I92,I126:I138,I140:I153,I156:I165)</f>
        <v>15.125</v>
      </c>
      <c r="J199" s="24">
        <f t="shared" ref="J199:R199" si="56">AVERAGE(J15,J33:J34,J19,J25,J27,J84,J62:J67,J52:J60,J78,J69:J72,J75:K76,J82,J90,J92,J126:J138,J140:J153,J156:J165)</f>
        <v>18.5</v>
      </c>
      <c r="K199" s="24">
        <f t="shared" si="56"/>
        <v>16</v>
      </c>
      <c r="L199" s="24" t="e">
        <f t="shared" si="56"/>
        <v>#DIV/0!</v>
      </c>
      <c r="M199" s="24">
        <f t="shared" si="56"/>
        <v>18</v>
      </c>
      <c r="N199" s="24" t="e">
        <f t="shared" si="56"/>
        <v>#DIV/0!</v>
      </c>
      <c r="O199" s="24">
        <f t="shared" si="56"/>
        <v>38.5</v>
      </c>
      <c r="P199" s="24">
        <f t="shared" si="56"/>
        <v>17.5</v>
      </c>
      <c r="Q199" s="24">
        <f>AVERAGE(Q15,Q33:Q34,Q19,Q25,Q27,Q84,Q62:Q67,Q52:Q60,Q78,Q69:Q72,Q75:R76,Q82,Q90,Q92,Q126:Q138,Q140:Q153,Q156:Q165)</f>
        <v>24.033333333333335</v>
      </c>
      <c r="R199" s="24">
        <f t="shared" si="56"/>
        <v>13.464285714285714</v>
      </c>
      <c r="S199" s="24">
        <f>AVERAGE(S15,S33:S34,S19,S25,S27,S84,S62:S67,S52:S60,S78,S69:S72,S75:T76,S82,S90,S92,S126:S138,S140:S153,S156:S165)</f>
        <v>14.264285714285714</v>
      </c>
      <c r="T199" s="24">
        <f>AVERAGE(T15,T33:T34,T19,T25,T27,T84,T72,T75:T76,T78,T82,T90,T92:T92,T62:T92,T93:T117,T126:T138,T163:T165,T156:T190)</f>
        <v>15.536764705882353</v>
      </c>
      <c r="U199" s="24">
        <f>AVERAGE(U15,U33:U34,U19,U25,U27,U84,U72,U75:U76,U78,U82,U90,U92:U92,U62:U92,U93:U117,U126:U138,U163:U165,U156:U190)</f>
        <v>15.727941176470589</v>
      </c>
      <c r="V199" s="24">
        <f>AVERAGE(V15,V33:V34,V19,V25,V27,V84,V72,V75:V76,V78,V82,V90,V92:V92,V62:V92,V93:V117,V126:V138,V163:V165,V156:V190)</f>
        <v>22</v>
      </c>
      <c r="W199" s="24">
        <f>AVERAGE(W15,W33:W34,W19,W25,W27,W84,W72,W75:W76,W78,W82,W90,W92:W92,W62:W92,W93:W117,W126:W138,W163:W165,W156:W190)</f>
        <v>18.262711864406779</v>
      </c>
      <c r="X199" s="24" t="e">
        <f>AVERAGE(X15,X33:X34,X19,X25,X27,X84,X72,X75:X76,X78,X82,X90,X92:X92,X62:X92,X93:X117,X126:X138,X163:X165,X156:X190)</f>
        <v>#DIV/0!</v>
      </c>
      <c r="Y199" s="23">
        <f>AVERAGE(Y15,Y33:Y34,Y19,Y25,Y27,Y84,Y72,Y75:Y76,Y78,Y82,Y90,Y92:Y92,Y62:Y92,Y93:Y117,Y126:Y138,Y160,Y156:Y159)</f>
        <v>20.007999999999999</v>
      </c>
      <c r="AK199" s="26"/>
    </row>
    <row r="200" spans="1:37" s="24" customFormat="1" ht="15.75" customHeight="1" x14ac:dyDescent="0.25">
      <c r="A200" s="131" t="s">
        <v>611</v>
      </c>
      <c r="I200" s="24">
        <f>AVERAGE(I12:I14,I28:J32,I16:I18,I20:I24,I26,I35:I37,I83,I85,I73:J74,I77,I79:I81,I86:I89,I91,I61,I68,I139,I154,I155)</f>
        <v>21.22</v>
      </c>
      <c r="J200" s="24">
        <f t="shared" ref="J200:V200" si="57">AVERAGE(J12:J14,J28:K32,J16:J18,J20:J24,J26,J35:J37,J83,J85,J73:K74,J77,J79:J81,J86:J89,J91,J61,J68,J139,J154,J155)</f>
        <v>20.989130434782609</v>
      </c>
      <c r="K200" s="132">
        <f>AVERAGE(K12:K14,K28:L32,K16:K18,K20:K24,K26,K35:K37,K83,K85,K73:L74,K77,K79:K81,K86:K89,K91,K61,K68,K139,K154,K155)</f>
        <v>22.055</v>
      </c>
      <c r="L200" s="24">
        <f t="shared" si="57"/>
        <v>24.6</v>
      </c>
      <c r="M200" s="24">
        <f t="shared" si="57"/>
        <v>24.162500000000001</v>
      </c>
      <c r="N200" s="24">
        <f t="shared" si="57"/>
        <v>36.799999999999997</v>
      </c>
      <c r="O200" s="24">
        <f t="shared" si="57"/>
        <v>34.85</v>
      </c>
      <c r="P200" s="24">
        <f t="shared" si="57"/>
        <v>31.285714285714285</v>
      </c>
      <c r="Q200" s="24">
        <f>AVERAGE(Q12:Q14,Q28:R32,Q16:Q18,Q20:Q23,Q26,Q35:Q37,Q83,Q85,Q73:R74,Q77,Q79:Q81,Q86:Q89,Q91,Q61,Q68,Q139,Q154,Q155)</f>
        <v>25.794117647058822</v>
      </c>
      <c r="R200" s="24">
        <f t="shared" ref="R200" si="58">AVERAGE(R12:R14,R28:S32,R16:R18,R20:R23,R26,R35:R37,R83,R85,R73:S74,R77,R79:R81,R86:R89,R91,R61,R68,R139,R154,R155)</f>
        <v>20.113636363636363</v>
      </c>
      <c r="S200" s="24">
        <f>AVERAGE(S12:S14,S28:T32,S16:S18,S20:S23,S26,S35:S37,S83,S85,S73:T74,S77,S79:S81,S86:S89,S91,S61,S68,S139,S154,S155)</f>
        <v>25.060975609756099</v>
      </c>
      <c r="T200" s="24">
        <f t="shared" si="57"/>
        <v>23.09375</v>
      </c>
      <c r="U200" s="23">
        <f t="shared" si="57"/>
        <v>24.833333333333332</v>
      </c>
      <c r="V200" s="23">
        <f t="shared" si="57"/>
        <v>34.6875</v>
      </c>
      <c r="W200" s="23">
        <f>AVERAGE(W12:W15,W28:X32,W17,W20:W23,W26,W35:W37,W83,W85,W73:X74,W77,W79:W81,W86:W89,W91,W61,W68,W139,W154,W155)</f>
        <v>28.893939393939394</v>
      </c>
      <c r="X200" s="23">
        <f t="shared" ref="X200" si="59">AVERAGE(X12:X15,X28:Y32,X17,X20:X23,X26,X35:X37,X83,X85,X73:Y74,X77,X79:X81,X86:X89,X91,X61,X68,X139,X154,X155)</f>
        <v>41.357142857142854</v>
      </c>
      <c r="Y200" s="23">
        <f>AVERAGE(Y12:Y14,Y28:Z32,Y17,Y20:Y21,Y26,Y35:Y37,Y83,Y85,Y73:Z74,Y77,Y79:Y81,Y86:Y89,Y91,Y61,Y68,Y139,Y154,Y23,Y155)</f>
        <v>31.7421875</v>
      </c>
      <c r="AK200" s="26"/>
    </row>
    <row r="201" spans="1:37" s="24" customFormat="1" ht="15.75" customHeight="1" x14ac:dyDescent="0.25">
      <c r="A201" s="131" t="s">
        <v>233</v>
      </c>
      <c r="P201" s="24" t="e">
        <f t="shared" ref="P201" si="60">AVERAGE(P126:P165,P72:P92)</f>
        <v>#DIV/0!</v>
      </c>
      <c r="R201" s="24">
        <f t="shared" ref="R201:X201" si="61">AVERAGE(R126:R160,R72:R92)</f>
        <v>15.452380952380953</v>
      </c>
      <c r="S201" s="24">
        <f>AVERAGE(S126:S160,S72:S92)</f>
        <v>13.125</v>
      </c>
      <c r="T201" s="24">
        <f t="shared" si="61"/>
        <v>13.455357142857142</v>
      </c>
      <c r="U201" s="24">
        <f t="shared" si="61"/>
        <v>13.544642857142858</v>
      </c>
      <c r="V201" s="24">
        <f t="shared" si="61"/>
        <v>22</v>
      </c>
      <c r="W201" s="24">
        <f t="shared" si="61"/>
        <v>15.785714285714286</v>
      </c>
      <c r="X201" s="24" t="e">
        <f t="shared" si="61"/>
        <v>#DIV/0!</v>
      </c>
      <c r="Y201" s="24">
        <f>AVERAGE(Y126:Y160,Y72:Y92)</f>
        <v>18.532608695652176</v>
      </c>
      <c r="AK201" s="26"/>
    </row>
    <row r="202" spans="1:37" s="24" customFormat="1" ht="15.75" customHeight="1" x14ac:dyDescent="0.25">
      <c r="A202" s="131" t="s">
        <v>196</v>
      </c>
      <c r="I202" s="24">
        <f t="shared" ref="I202:X202" si="62">AVERAGE(I25:I28,I19:I21,I17,I12:I15,I23)</f>
        <v>20.557692307692307</v>
      </c>
      <c r="J202" s="24">
        <f t="shared" si="62"/>
        <v>21.65909090909091</v>
      </c>
      <c r="K202" s="24">
        <f t="shared" si="62"/>
        <v>21.411538461538463</v>
      </c>
      <c r="L202" s="24" t="e">
        <f t="shared" si="62"/>
        <v>#DIV/0!</v>
      </c>
      <c r="M202" s="24">
        <f t="shared" si="62"/>
        <v>23.615384615384617</v>
      </c>
      <c r="N202" s="24" t="e">
        <f t="shared" si="62"/>
        <v>#DIV/0!</v>
      </c>
      <c r="O202" s="24">
        <f t="shared" si="62"/>
        <v>32.230769230769234</v>
      </c>
      <c r="P202" s="24" t="e">
        <f t="shared" si="62"/>
        <v>#DIV/0!</v>
      </c>
      <c r="Q202" s="24">
        <f t="shared" si="62"/>
        <v>32.083333333333336</v>
      </c>
      <c r="R202" s="24" t="e">
        <f t="shared" si="62"/>
        <v>#DIV/0!</v>
      </c>
      <c r="S202" s="24">
        <f t="shared" si="62"/>
        <v>32.083333333333336</v>
      </c>
      <c r="T202" s="24">
        <f t="shared" si="62"/>
        <v>31</v>
      </c>
      <c r="U202" s="24">
        <f t="shared" si="62"/>
        <v>34.024999999999999</v>
      </c>
      <c r="V202" s="24" t="e">
        <f t="shared" si="62"/>
        <v>#DIV/0!</v>
      </c>
      <c r="W202" s="24">
        <f t="shared" si="62"/>
        <v>37.799999999999997</v>
      </c>
      <c r="X202" s="24" t="e">
        <f t="shared" si="62"/>
        <v>#DIV/0!</v>
      </c>
      <c r="Y202" s="24">
        <f>AVERAGE(Y25:Y28,Y19:Y21,Y17,Y12:Y15,Y23)</f>
        <v>40.75</v>
      </c>
      <c r="AK202" s="26"/>
    </row>
    <row r="203" spans="1:37" s="24" customFormat="1" ht="15.75" customHeight="1" x14ac:dyDescent="0.25">
      <c r="A203" s="131" t="s">
        <v>690</v>
      </c>
      <c r="I203" s="24">
        <f>AVERAGE(I29:I37)</f>
        <v>17.138888888888889</v>
      </c>
      <c r="J203" s="24">
        <f t="shared" ref="J203:Y203" si="63">AVERAGE(J29:J37)</f>
        <v>16.875</v>
      </c>
      <c r="K203" s="24">
        <f t="shared" si="63"/>
        <v>17.611111111111111</v>
      </c>
      <c r="L203" s="24" t="e">
        <f t="shared" si="63"/>
        <v>#DIV/0!</v>
      </c>
      <c r="M203" s="24">
        <f t="shared" si="63"/>
        <v>20.222222222222221</v>
      </c>
      <c r="N203" s="24" t="e">
        <f t="shared" si="63"/>
        <v>#DIV/0!</v>
      </c>
      <c r="O203" s="24">
        <f t="shared" si="63"/>
        <v>41.666666666666664</v>
      </c>
      <c r="P203" s="24" t="e">
        <f t="shared" si="63"/>
        <v>#DIV/0!</v>
      </c>
      <c r="Q203" s="24">
        <f t="shared" si="63"/>
        <v>41.888888888888886</v>
      </c>
      <c r="R203" s="24" t="e">
        <f t="shared" si="63"/>
        <v>#DIV/0!</v>
      </c>
      <c r="S203" s="24">
        <f t="shared" si="63"/>
        <v>41.888888888888886</v>
      </c>
      <c r="T203" s="24">
        <f t="shared" si="63"/>
        <v>51.75</v>
      </c>
      <c r="U203" s="24">
        <f t="shared" si="63"/>
        <v>42.166666666666664</v>
      </c>
      <c r="V203" s="24" t="e">
        <f t="shared" si="63"/>
        <v>#DIV/0!</v>
      </c>
      <c r="W203" s="24">
        <f t="shared" si="63"/>
        <v>42.4375</v>
      </c>
      <c r="X203" s="24" t="e">
        <f t="shared" si="63"/>
        <v>#DIV/0!</v>
      </c>
      <c r="Y203" s="24">
        <f t="shared" si="63"/>
        <v>47.5</v>
      </c>
      <c r="AK203" s="26"/>
    </row>
    <row r="204" spans="1:37" s="24" customFormat="1" ht="15.75" customHeight="1" x14ac:dyDescent="0.25">
      <c r="A204" s="131" t="s">
        <v>691</v>
      </c>
      <c r="R204" s="24">
        <f t="shared" ref="R204:Z204" si="64">AVERAGE(R56:R71,R52:R53)</f>
        <v>11.388888888888889</v>
      </c>
      <c r="S204" s="24">
        <f t="shared" si="64"/>
        <v>11.722222222222221</v>
      </c>
      <c r="T204" s="24">
        <f t="shared" si="64"/>
        <v>11.722222222222221</v>
      </c>
      <c r="U204" s="24">
        <f t="shared" si="64"/>
        <v>12.25</v>
      </c>
      <c r="V204" s="24" t="e">
        <f t="shared" si="64"/>
        <v>#DIV/0!</v>
      </c>
      <c r="W204" s="24">
        <f t="shared" si="64"/>
        <v>15.909090909090908</v>
      </c>
      <c r="X204" s="24" t="e">
        <f t="shared" si="64"/>
        <v>#DIV/0!</v>
      </c>
      <c r="Y204" s="24">
        <f t="shared" si="64"/>
        <v>17.886363636363637</v>
      </c>
      <c r="Z204" s="24" t="e">
        <f t="shared" si="64"/>
        <v>#DIV/0!</v>
      </c>
      <c r="AK204" s="26"/>
    </row>
    <row r="206" spans="1:37" s="32" customFormat="1" ht="15" customHeight="1" x14ac:dyDescent="0.25"/>
    <row r="207" spans="1:37" ht="15" customHeight="1" x14ac:dyDescent="0.25">
      <c r="A207" s="14" t="s">
        <v>211</v>
      </c>
      <c r="B207" s="14"/>
      <c r="C207" s="14" t="s">
        <v>212</v>
      </c>
      <c r="E207" s="13" t="s">
        <v>187</v>
      </c>
      <c r="F207" s="13" t="s">
        <v>188</v>
      </c>
      <c r="G207" s="13" t="s">
        <v>189</v>
      </c>
      <c r="H207" s="13" t="s">
        <v>190</v>
      </c>
      <c r="I207" s="13" t="s">
        <v>191</v>
      </c>
      <c r="N207" s="13" t="s">
        <v>192</v>
      </c>
    </row>
    <row r="208" spans="1:37" ht="15" customHeight="1" x14ac:dyDescent="0.25">
      <c r="A208" s="13">
        <v>1</v>
      </c>
      <c r="B208" s="31" t="s">
        <v>243</v>
      </c>
      <c r="C208" s="13">
        <v>77</v>
      </c>
      <c r="E208" s="13" t="s">
        <v>193</v>
      </c>
      <c r="F208" s="13" t="s">
        <v>194</v>
      </c>
      <c r="G208" s="13" t="s">
        <v>194</v>
      </c>
      <c r="H208" s="13">
        <v>0.5</v>
      </c>
      <c r="I208" s="13" t="s">
        <v>195</v>
      </c>
      <c r="N208" s="13">
        <v>40</v>
      </c>
    </row>
    <row r="209" spans="1:14" ht="15" customHeight="1" x14ac:dyDescent="0.25">
      <c r="A209" s="13">
        <v>2</v>
      </c>
      <c r="B209" s="13"/>
      <c r="C209" s="13">
        <v>30</v>
      </c>
      <c r="E209" s="13" t="s">
        <v>194</v>
      </c>
      <c r="F209" s="13" t="s">
        <v>194</v>
      </c>
      <c r="G209" s="13" t="s">
        <v>193</v>
      </c>
      <c r="H209" s="13">
        <v>0.5</v>
      </c>
      <c r="I209" s="13" t="s">
        <v>196</v>
      </c>
      <c r="N209" s="13">
        <v>70</v>
      </c>
    </row>
    <row r="210" spans="1:14" ht="15" customHeight="1" x14ac:dyDescent="0.25">
      <c r="A210" s="13">
        <v>3</v>
      </c>
      <c r="B210" s="13"/>
      <c r="C210" s="13" t="s">
        <v>197</v>
      </c>
      <c r="E210" s="13" t="s">
        <v>194</v>
      </c>
      <c r="F210" s="13" t="s">
        <v>194</v>
      </c>
      <c r="G210" s="13" t="s">
        <v>194</v>
      </c>
      <c r="H210" s="13">
        <v>1.5</v>
      </c>
      <c r="I210" s="13" t="s">
        <v>196</v>
      </c>
      <c r="N210" s="13">
        <v>250</v>
      </c>
    </row>
    <row r="211" spans="1:14" ht="15" customHeight="1" x14ac:dyDescent="0.25">
      <c r="A211" s="13">
        <v>4</v>
      </c>
      <c r="B211" s="13"/>
      <c r="C211" s="13">
        <v>66</v>
      </c>
      <c r="E211" s="13" t="s">
        <v>194</v>
      </c>
      <c r="F211" s="13" t="s">
        <v>194</v>
      </c>
      <c r="G211" s="13" t="s">
        <v>194</v>
      </c>
      <c r="H211" s="13">
        <v>0.5</v>
      </c>
      <c r="I211" s="13" t="s">
        <v>198</v>
      </c>
      <c r="N211" s="13">
        <v>50</v>
      </c>
    </row>
    <row r="212" spans="1:14" ht="15" customHeight="1" x14ac:dyDescent="0.25">
      <c r="A212" s="13">
        <v>5</v>
      </c>
      <c r="B212" s="13"/>
      <c r="C212" s="13">
        <v>25</v>
      </c>
      <c r="E212" s="13" t="s">
        <v>194</v>
      </c>
      <c r="F212" s="13" t="s">
        <v>194</v>
      </c>
      <c r="G212" s="13" t="s">
        <v>193</v>
      </c>
      <c r="H212" s="13">
        <v>0.25</v>
      </c>
      <c r="I212" s="13" t="s">
        <v>198</v>
      </c>
      <c r="N212" s="13">
        <v>20</v>
      </c>
    </row>
    <row r="213" spans="1:14" ht="15" customHeight="1" x14ac:dyDescent="0.25">
      <c r="A213" s="13">
        <v>6</v>
      </c>
      <c r="B213" s="13"/>
      <c r="C213" s="13">
        <v>56</v>
      </c>
      <c r="D213" s="13" t="s">
        <v>199</v>
      </c>
      <c r="E213" s="13" t="s">
        <v>194</v>
      </c>
      <c r="F213" s="13" t="s">
        <v>193</v>
      </c>
      <c r="G213" s="13" t="s">
        <v>194</v>
      </c>
      <c r="H213" s="13">
        <v>0.5</v>
      </c>
      <c r="I213" s="13"/>
      <c r="N213" s="13">
        <v>50</v>
      </c>
    </row>
    <row r="214" spans="1:14" ht="15" customHeight="1" x14ac:dyDescent="0.25">
      <c r="A214" s="13">
        <v>7</v>
      </c>
      <c r="B214" s="13"/>
      <c r="C214" s="13">
        <v>45</v>
      </c>
      <c r="E214" s="13" t="s">
        <v>194</v>
      </c>
      <c r="F214" s="13" t="s">
        <v>193</v>
      </c>
      <c r="G214" s="13" t="s">
        <v>194</v>
      </c>
      <c r="H214" s="13">
        <v>0.75</v>
      </c>
      <c r="I214" s="13"/>
      <c r="N214" s="13">
        <v>50</v>
      </c>
    </row>
    <row r="215" spans="1:14" ht="15" customHeight="1" x14ac:dyDescent="0.25">
      <c r="A215" s="13">
        <v>8</v>
      </c>
      <c r="B215" s="13"/>
      <c r="C215" s="13" t="s">
        <v>200</v>
      </c>
      <c r="E215" s="13" t="s">
        <v>194</v>
      </c>
      <c r="F215" s="13" t="s">
        <v>193</v>
      </c>
      <c r="G215" s="13" t="s">
        <v>194</v>
      </c>
      <c r="H215" s="13">
        <v>1</v>
      </c>
      <c r="I215" s="13" t="s">
        <v>201</v>
      </c>
      <c r="N215" s="13">
        <v>100</v>
      </c>
    </row>
    <row r="216" spans="1:14" ht="15" customHeight="1" x14ac:dyDescent="0.25">
      <c r="A216" s="13">
        <v>9</v>
      </c>
      <c r="B216" s="13"/>
      <c r="C216" s="13">
        <v>19</v>
      </c>
      <c r="E216" s="13" t="s">
        <v>194</v>
      </c>
      <c r="F216" s="13" t="s">
        <v>194</v>
      </c>
      <c r="G216" s="13" t="s">
        <v>194</v>
      </c>
      <c r="H216" s="13">
        <v>1</v>
      </c>
      <c r="I216" s="13" t="s">
        <v>202</v>
      </c>
      <c r="N216" s="13">
        <v>7</v>
      </c>
    </row>
    <row r="217" spans="1:14" ht="15" customHeight="1" x14ac:dyDescent="0.25">
      <c r="A217" s="13">
        <v>10</v>
      </c>
      <c r="B217" s="13"/>
      <c r="C217" s="13" t="s">
        <v>203</v>
      </c>
      <c r="E217" s="13" t="s">
        <v>194</v>
      </c>
      <c r="F217" s="13" t="s">
        <v>194</v>
      </c>
      <c r="G217" s="13" t="s">
        <v>194</v>
      </c>
      <c r="H217" s="13">
        <v>0.5</v>
      </c>
      <c r="I217" s="13"/>
      <c r="N217" s="13">
        <v>30</v>
      </c>
    </row>
    <row r="218" spans="1:14" ht="15" customHeight="1" x14ac:dyDescent="0.25">
      <c r="A218" s="13">
        <v>11</v>
      </c>
      <c r="B218" s="13"/>
      <c r="C218" s="13" t="s">
        <v>204</v>
      </c>
      <c r="E218" s="13" t="s">
        <v>194</v>
      </c>
      <c r="F218" s="13" t="s">
        <v>193</v>
      </c>
      <c r="G218" s="13" t="s">
        <v>194</v>
      </c>
      <c r="H218" s="13">
        <v>1.25</v>
      </c>
      <c r="I218" s="13"/>
      <c r="N218" s="13">
        <v>50</v>
      </c>
    </row>
    <row r="219" spans="1:14" ht="15" customHeight="1" x14ac:dyDescent="0.25">
      <c r="A219" s="13">
        <v>12</v>
      </c>
      <c r="B219" s="13"/>
      <c r="C219" s="13" t="s">
        <v>205</v>
      </c>
      <c r="E219" s="13" t="s">
        <v>194</v>
      </c>
      <c r="F219" s="13" t="s">
        <v>194</v>
      </c>
      <c r="G219" s="13" t="s">
        <v>194</v>
      </c>
      <c r="H219" s="13">
        <v>0.25</v>
      </c>
      <c r="I219" s="13"/>
      <c r="N219" s="13">
        <v>20</v>
      </c>
    </row>
    <row r="220" spans="1:14" ht="15" customHeight="1" x14ac:dyDescent="0.25">
      <c r="A220" s="13">
        <v>13</v>
      </c>
      <c r="B220" s="13"/>
      <c r="C220" s="13" t="s">
        <v>206</v>
      </c>
      <c r="E220" s="13" t="s">
        <v>194</v>
      </c>
      <c r="F220" s="13" t="s">
        <v>193</v>
      </c>
      <c r="G220" s="13" t="s">
        <v>194</v>
      </c>
      <c r="H220" s="13">
        <v>1.5</v>
      </c>
      <c r="I220" s="13" t="s">
        <v>207</v>
      </c>
      <c r="N220" s="13">
        <v>150</v>
      </c>
    </row>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sheetData>
  <conditionalFormatting sqref="H11">
    <cfRule type="notContainsBlanks" dxfId="2" priority="1">
      <formula>LEN(TRIM(H11))&gt;0</formula>
    </cfRule>
  </conditionalFormatting>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130"/>
  <sheetViews>
    <sheetView zoomScale="60" zoomScaleNormal="60" workbookViewId="0">
      <pane xSplit="3" ySplit="7" topLeftCell="D44" activePane="bottomRight" state="frozen"/>
      <selection pane="topRight" activeCell="D1" sqref="D1"/>
      <selection pane="bottomLeft" activeCell="A7" sqref="A7"/>
      <selection pane="bottomRight" sqref="A1:C1"/>
    </sheetView>
  </sheetViews>
  <sheetFormatPr defaultColWidth="14.42578125" defaultRowHeight="15" customHeight="1" x14ac:dyDescent="0.25"/>
  <cols>
    <col min="1" max="1" width="16.5703125" style="32" customWidth="1"/>
    <col min="2" max="2" width="0.5703125" style="32" customWidth="1"/>
    <col min="3" max="3" width="27.28515625" style="32" hidden="1" customWidth="1"/>
    <col min="4" max="4" width="9" style="32" customWidth="1"/>
    <col min="5" max="5" width="4.28515625" style="32" customWidth="1"/>
    <col min="6" max="6" width="15" style="32" customWidth="1"/>
    <col min="7" max="7" width="12.42578125" style="32" customWidth="1"/>
    <col min="8" max="8" width="13" style="32" customWidth="1"/>
    <col min="9" max="9" width="13.85546875" style="32" customWidth="1"/>
    <col min="10" max="10" width="14.140625" style="32" customWidth="1"/>
    <col min="11" max="11" width="11.5703125" style="32" customWidth="1"/>
    <col min="12" max="12" width="15.140625" style="32" customWidth="1"/>
    <col min="13" max="13" width="12.28515625" style="32" customWidth="1"/>
    <col min="14" max="14" width="12.85546875" style="32" customWidth="1"/>
    <col min="15" max="17" width="8.7109375" style="32" customWidth="1"/>
    <col min="18" max="16384" width="14.42578125" style="32"/>
  </cols>
  <sheetData>
    <row r="1" spans="1:17" ht="24.75" customHeight="1" x14ac:dyDescent="0.5">
      <c r="A1" s="157" t="s">
        <v>314</v>
      </c>
      <c r="B1" s="157"/>
      <c r="C1" s="157"/>
      <c r="D1" s="33"/>
      <c r="E1" s="33"/>
      <c r="F1" s="33"/>
      <c r="G1" s="33"/>
    </row>
    <row r="2" spans="1:17" ht="15" customHeight="1" x14ac:dyDescent="0.25">
      <c r="A2" s="158" t="s">
        <v>315</v>
      </c>
      <c r="B2" s="158"/>
      <c r="C2" s="158"/>
      <c r="D2" s="34"/>
      <c r="E2" s="34"/>
      <c r="F2" s="35"/>
      <c r="G2" s="35"/>
      <c r="H2" s="35"/>
      <c r="I2" s="35"/>
      <c r="J2" s="35"/>
      <c r="K2" s="35"/>
      <c r="L2" s="35"/>
      <c r="M2" s="35"/>
      <c r="N2" s="35"/>
      <c r="O2" s="35"/>
      <c r="P2" s="35"/>
      <c r="Q2" s="35"/>
    </row>
    <row r="3" spans="1:17" x14ac:dyDescent="0.25">
      <c r="A3" s="36" t="s">
        <v>316</v>
      </c>
      <c r="B3" s="37"/>
      <c r="C3" s="37"/>
      <c r="D3" s="37"/>
      <c r="E3" s="37"/>
      <c r="F3" s="37"/>
      <c r="G3" s="37"/>
      <c r="H3" s="38"/>
      <c r="I3" s="37"/>
      <c r="J3" s="37"/>
      <c r="K3" s="37"/>
      <c r="L3" s="37"/>
      <c r="M3" s="37"/>
      <c r="N3" s="37"/>
      <c r="O3" s="37"/>
      <c r="P3" s="37"/>
      <c r="Q3" s="37"/>
    </row>
    <row r="4" spans="1:17" x14ac:dyDescent="0.25">
      <c r="A4" s="39" t="s">
        <v>317</v>
      </c>
      <c r="B4" s="40"/>
      <c r="C4" s="40"/>
      <c r="D4" s="40"/>
      <c r="E4" s="40"/>
      <c r="F4" s="40"/>
      <c r="G4" s="40"/>
      <c r="H4" s="41"/>
      <c r="I4" s="40"/>
      <c r="J4" s="40"/>
      <c r="K4" s="40"/>
      <c r="L4" s="40"/>
      <c r="M4" s="40"/>
      <c r="N4" s="40"/>
      <c r="O4" s="40"/>
      <c r="P4" s="40"/>
      <c r="Q4" s="40"/>
    </row>
    <row r="5" spans="1:17" x14ac:dyDescent="0.25">
      <c r="A5" s="155" t="s">
        <v>318</v>
      </c>
      <c r="B5" s="153"/>
      <c r="C5" s="153"/>
      <c r="D5" s="153"/>
      <c r="E5" s="153"/>
      <c r="F5" s="153"/>
      <c r="G5" s="153"/>
      <c r="H5" s="154"/>
      <c r="I5" s="153"/>
      <c r="J5" s="153"/>
      <c r="K5" s="153"/>
      <c r="L5" s="153"/>
      <c r="M5" s="153"/>
      <c r="N5" s="153"/>
      <c r="O5" s="153"/>
      <c r="P5" s="153"/>
      <c r="Q5" s="153"/>
    </row>
    <row r="6" spans="1:17" ht="15" customHeight="1" x14ac:dyDescent="0.25">
      <c r="A6" s="42" t="s">
        <v>319</v>
      </c>
      <c r="B6" s="43"/>
      <c r="C6" s="43"/>
      <c r="D6" s="43"/>
      <c r="E6" s="43"/>
      <c r="F6" s="43"/>
      <c r="G6" s="43"/>
      <c r="H6" s="43"/>
      <c r="I6" s="43"/>
      <c r="J6" s="43"/>
      <c r="K6" s="43"/>
      <c r="L6" s="43"/>
      <c r="M6" s="43"/>
      <c r="N6" s="43"/>
      <c r="O6" s="43"/>
      <c r="P6" s="43"/>
      <c r="Q6" s="43"/>
    </row>
    <row r="7" spans="1:17" ht="21" customHeight="1" x14ac:dyDescent="0.25">
      <c r="A7" s="1" t="s">
        <v>0</v>
      </c>
      <c r="B7" s="1" t="s">
        <v>2</v>
      </c>
      <c r="C7" s="152" t="s">
        <v>683</v>
      </c>
      <c r="D7" s="1" t="s">
        <v>3</v>
      </c>
      <c r="E7" s="152" t="s">
        <v>682</v>
      </c>
      <c r="F7" s="150">
        <v>43546</v>
      </c>
      <c r="G7" s="150">
        <v>43590</v>
      </c>
      <c r="H7" s="151">
        <v>43670</v>
      </c>
      <c r="I7" s="150">
        <v>43733</v>
      </c>
      <c r="J7" s="150">
        <v>43911</v>
      </c>
      <c r="K7" s="149">
        <v>44013</v>
      </c>
      <c r="L7" s="149">
        <v>44128</v>
      </c>
      <c r="M7" s="5"/>
      <c r="N7" s="5"/>
      <c r="O7" s="5"/>
      <c r="P7" s="5"/>
      <c r="Q7" s="5"/>
    </row>
    <row r="8" spans="1:17" ht="14.25" customHeight="1" x14ac:dyDescent="0.25">
      <c r="A8" s="68" t="s">
        <v>364</v>
      </c>
      <c r="B8" s="68"/>
      <c r="C8" s="69"/>
      <c r="D8" s="68"/>
      <c r="E8" s="69"/>
      <c r="F8" s="3" t="s">
        <v>4</v>
      </c>
      <c r="G8" s="3" t="s">
        <v>6</v>
      </c>
      <c r="H8" s="70" t="s">
        <v>7</v>
      </c>
      <c r="I8" s="71" t="s">
        <v>365</v>
      </c>
      <c r="J8" s="71" t="s">
        <v>366</v>
      </c>
      <c r="K8" s="72" t="s">
        <v>367</v>
      </c>
      <c r="L8" s="72" t="s">
        <v>368</v>
      </c>
      <c r="M8" s="73"/>
      <c r="N8" s="73"/>
      <c r="O8" s="73"/>
      <c r="P8" s="73"/>
      <c r="Q8" s="73"/>
    </row>
    <row r="9" spans="1:17" ht="14.25" customHeight="1" x14ac:dyDescent="0.25">
      <c r="A9" s="144" t="s">
        <v>9</v>
      </c>
      <c r="B9" s="144" t="s">
        <v>10</v>
      </c>
      <c r="C9" s="61" t="s">
        <v>652</v>
      </c>
      <c r="D9" s="144" t="s">
        <v>11</v>
      </c>
      <c r="E9" s="59"/>
      <c r="F9" s="56" t="s">
        <v>12</v>
      </c>
      <c r="G9" s="56" t="s">
        <v>13</v>
      </c>
      <c r="H9" s="60" t="s">
        <v>14</v>
      </c>
      <c r="I9" s="145" t="s">
        <v>136</v>
      </c>
      <c r="J9" s="61" t="s">
        <v>149</v>
      </c>
      <c r="K9" s="59" t="s">
        <v>342</v>
      </c>
      <c r="L9" s="8" t="s">
        <v>370</v>
      </c>
      <c r="M9" s="59"/>
      <c r="N9" s="59"/>
      <c r="O9" s="59"/>
      <c r="P9" s="59"/>
      <c r="Q9" s="59"/>
    </row>
    <row r="10" spans="1:17" ht="14.25" customHeight="1" x14ac:dyDescent="0.25">
      <c r="A10" s="144" t="s">
        <v>16</v>
      </c>
      <c r="B10" s="144" t="s">
        <v>10</v>
      </c>
      <c r="C10" s="61" t="s">
        <v>652</v>
      </c>
      <c r="D10" s="144" t="s">
        <v>18</v>
      </c>
      <c r="E10" s="59"/>
      <c r="F10" s="56" t="s">
        <v>19</v>
      </c>
      <c r="G10" s="56" t="s">
        <v>20</v>
      </c>
      <c r="H10" s="60" t="s">
        <v>21</v>
      </c>
      <c r="I10" s="145" t="s">
        <v>137</v>
      </c>
      <c r="J10" s="59" t="s">
        <v>137</v>
      </c>
      <c r="K10" s="59" t="s">
        <v>343</v>
      </c>
      <c r="L10" s="8" t="s">
        <v>371</v>
      </c>
      <c r="M10" s="59"/>
      <c r="N10" s="59"/>
      <c r="O10" s="59"/>
      <c r="P10" s="59"/>
      <c r="Q10" s="59"/>
    </row>
    <row r="11" spans="1:17" ht="14.25" customHeight="1" x14ac:dyDescent="0.25">
      <c r="A11" s="144" t="s">
        <v>23</v>
      </c>
      <c r="B11" s="144" t="s">
        <v>10</v>
      </c>
      <c r="C11" s="61" t="s">
        <v>652</v>
      </c>
      <c r="D11" s="144" t="s">
        <v>24</v>
      </c>
      <c r="E11" s="59"/>
      <c r="F11" s="56" t="s">
        <v>25</v>
      </c>
      <c r="G11" s="56" t="s">
        <v>26</v>
      </c>
      <c r="H11" s="60" t="s">
        <v>27</v>
      </c>
      <c r="I11" s="145" t="s">
        <v>136</v>
      </c>
      <c r="J11" s="59" t="s">
        <v>136</v>
      </c>
      <c r="K11" s="59" t="s">
        <v>344</v>
      </c>
      <c r="L11" s="8" t="s">
        <v>372</v>
      </c>
      <c r="M11" s="59"/>
      <c r="N11" s="59"/>
      <c r="O11" s="59"/>
      <c r="P11" s="59"/>
      <c r="Q11" s="59"/>
    </row>
    <row r="12" spans="1:17" ht="14.25" customHeight="1" x14ac:dyDescent="0.25">
      <c r="A12" s="148" t="s">
        <v>28</v>
      </c>
      <c r="B12" s="144" t="s">
        <v>10</v>
      </c>
      <c r="C12" s="61" t="s">
        <v>652</v>
      </c>
      <c r="D12" s="144" t="s">
        <v>29</v>
      </c>
      <c r="E12" s="59"/>
      <c r="F12" s="56" t="s">
        <v>30</v>
      </c>
      <c r="G12" s="56" t="s">
        <v>31</v>
      </c>
      <c r="H12" s="60" t="s">
        <v>151</v>
      </c>
      <c r="I12" s="145" t="s">
        <v>138</v>
      </c>
      <c r="J12" s="62" t="s">
        <v>681</v>
      </c>
      <c r="K12" s="59"/>
      <c r="L12" s="59"/>
      <c r="M12" s="59"/>
      <c r="N12" s="59"/>
      <c r="O12" s="59"/>
      <c r="P12" s="59"/>
      <c r="Q12" s="59"/>
    </row>
    <row r="13" spans="1:17" ht="14.25" customHeight="1" x14ac:dyDescent="0.25">
      <c r="A13" s="146" t="s">
        <v>33</v>
      </c>
      <c r="B13" s="144" t="s">
        <v>10</v>
      </c>
      <c r="C13" s="61" t="s">
        <v>652</v>
      </c>
      <c r="D13" s="144" t="s">
        <v>34</v>
      </c>
      <c r="E13" s="59"/>
      <c r="F13" s="56" t="s">
        <v>35</v>
      </c>
      <c r="G13" s="56" t="s">
        <v>36</v>
      </c>
      <c r="H13" s="60" t="s">
        <v>37</v>
      </c>
      <c r="I13" s="145" t="s">
        <v>139</v>
      </c>
      <c r="J13" s="59" t="s">
        <v>139</v>
      </c>
      <c r="K13" s="59" t="s">
        <v>345</v>
      </c>
      <c r="L13" s="59" t="s">
        <v>373</v>
      </c>
      <c r="M13" s="59"/>
      <c r="N13" s="59"/>
      <c r="O13" s="59"/>
      <c r="P13" s="59"/>
      <c r="Q13" s="59"/>
    </row>
    <row r="14" spans="1:17" ht="14.25" customHeight="1" x14ac:dyDescent="0.25">
      <c r="A14" s="144" t="s">
        <v>38</v>
      </c>
      <c r="B14" s="144" t="s">
        <v>39</v>
      </c>
      <c r="C14" s="61" t="s">
        <v>652</v>
      </c>
      <c r="D14" s="144" t="s">
        <v>31</v>
      </c>
      <c r="E14" s="59"/>
      <c r="F14" s="56" t="s">
        <v>40</v>
      </c>
      <c r="G14" s="56" t="s">
        <v>41</v>
      </c>
      <c r="H14" s="60" t="s">
        <v>323</v>
      </c>
      <c r="I14" s="56" t="s">
        <v>152</v>
      </c>
      <c r="J14" s="59" t="s">
        <v>329</v>
      </c>
      <c r="K14" s="59" t="s">
        <v>346</v>
      </c>
      <c r="L14" s="8" t="s">
        <v>374</v>
      </c>
      <c r="M14" s="59"/>
      <c r="N14" s="59"/>
      <c r="O14" s="59"/>
      <c r="P14" s="59"/>
      <c r="Q14" s="59"/>
    </row>
    <row r="15" spans="1:17" ht="14.25" customHeight="1" x14ac:dyDescent="0.25">
      <c r="A15" s="144" t="s">
        <v>42</v>
      </c>
      <c r="B15" s="144" t="s">
        <v>39</v>
      </c>
      <c r="C15" s="61" t="s">
        <v>652</v>
      </c>
      <c r="D15" s="144" t="s">
        <v>43</v>
      </c>
      <c r="E15" s="59"/>
      <c r="F15" s="56" t="s">
        <v>44</v>
      </c>
      <c r="G15" s="56" t="s">
        <v>45</v>
      </c>
      <c r="H15" s="60" t="s">
        <v>324</v>
      </c>
      <c r="I15" s="56" t="s">
        <v>153</v>
      </c>
      <c r="J15" s="59" t="s">
        <v>330</v>
      </c>
      <c r="K15" s="59" t="s">
        <v>347</v>
      </c>
      <c r="L15" s="8" t="s">
        <v>375</v>
      </c>
      <c r="M15" s="59"/>
      <c r="N15" s="59"/>
      <c r="O15" s="59"/>
      <c r="P15" s="59"/>
      <c r="Q15" s="59"/>
    </row>
    <row r="16" spans="1:17" ht="14.25" customHeight="1" x14ac:dyDescent="0.25">
      <c r="A16" s="144" t="s">
        <v>46</v>
      </c>
      <c r="B16" s="144" t="s">
        <v>39</v>
      </c>
      <c r="C16" s="61" t="s">
        <v>652</v>
      </c>
      <c r="D16" s="144" t="s">
        <v>47</v>
      </c>
      <c r="E16" s="59"/>
      <c r="F16" s="56" t="s">
        <v>48</v>
      </c>
      <c r="G16" s="56" t="s">
        <v>49</v>
      </c>
      <c r="H16" s="60" t="s">
        <v>50</v>
      </c>
      <c r="I16" s="145" t="s">
        <v>140</v>
      </c>
      <c r="J16" s="59" t="s">
        <v>140</v>
      </c>
      <c r="K16" s="59" t="s">
        <v>348</v>
      </c>
      <c r="L16" s="8" t="s">
        <v>376</v>
      </c>
      <c r="M16" s="59"/>
      <c r="N16" s="59"/>
      <c r="O16" s="59"/>
      <c r="P16" s="59"/>
      <c r="Q16" s="59"/>
    </row>
    <row r="17" spans="1:17" ht="14.25" customHeight="1" x14ac:dyDescent="0.25">
      <c r="A17" s="144" t="s">
        <v>51</v>
      </c>
      <c r="B17" s="144" t="s">
        <v>39</v>
      </c>
      <c r="C17" s="61" t="s">
        <v>652</v>
      </c>
      <c r="D17" s="144" t="s">
        <v>47</v>
      </c>
      <c r="E17" s="59"/>
      <c r="F17" s="56" t="s">
        <v>52</v>
      </c>
      <c r="G17" s="56" t="s">
        <v>53</v>
      </c>
      <c r="H17" s="60" t="s">
        <v>54</v>
      </c>
      <c r="I17" s="145" t="s">
        <v>136</v>
      </c>
      <c r="J17" s="59" t="s">
        <v>136</v>
      </c>
      <c r="K17" s="59" t="s">
        <v>349</v>
      </c>
      <c r="L17" s="8" t="s">
        <v>377</v>
      </c>
      <c r="M17" s="59"/>
      <c r="N17" s="59"/>
      <c r="O17" s="59"/>
      <c r="P17" s="59"/>
      <c r="Q17" s="59"/>
    </row>
    <row r="18" spans="1:17" ht="14.25" customHeight="1" x14ac:dyDescent="0.25">
      <c r="A18" s="146" t="s">
        <v>55</v>
      </c>
      <c r="B18" s="144" t="s">
        <v>39</v>
      </c>
      <c r="C18" s="61" t="s">
        <v>652</v>
      </c>
      <c r="D18" s="144" t="s">
        <v>56</v>
      </c>
      <c r="E18" s="59"/>
      <c r="F18" s="56" t="s">
        <v>57</v>
      </c>
      <c r="G18" s="56" t="s">
        <v>58</v>
      </c>
      <c r="H18" s="60" t="s">
        <v>59</v>
      </c>
      <c r="I18" s="145" t="s">
        <v>141</v>
      </c>
      <c r="J18" s="59" t="s">
        <v>331</v>
      </c>
      <c r="K18" s="59" t="s">
        <v>350</v>
      </c>
      <c r="L18" s="59"/>
      <c r="M18" s="59"/>
      <c r="N18" s="59"/>
      <c r="O18" s="59"/>
      <c r="P18" s="59"/>
      <c r="Q18" s="59"/>
    </row>
    <row r="19" spans="1:17" ht="14.25" customHeight="1" x14ac:dyDescent="0.25">
      <c r="A19" s="144" t="s">
        <v>60</v>
      </c>
      <c r="B19" s="144" t="s">
        <v>39</v>
      </c>
      <c r="C19" s="61" t="s">
        <v>652</v>
      </c>
      <c r="D19" s="144" t="s">
        <v>61</v>
      </c>
      <c r="E19" s="144" t="s">
        <v>62</v>
      </c>
      <c r="F19" s="56" t="s">
        <v>63</v>
      </c>
      <c r="G19" s="56" t="s">
        <v>64</v>
      </c>
      <c r="H19" s="60" t="s">
        <v>65</v>
      </c>
      <c r="I19" s="145" t="s">
        <v>142</v>
      </c>
      <c r="J19" s="59" t="s">
        <v>142</v>
      </c>
      <c r="K19" s="59" t="s">
        <v>351</v>
      </c>
      <c r="L19" s="147" t="s">
        <v>680</v>
      </c>
      <c r="M19" s="59"/>
      <c r="N19" s="59"/>
      <c r="O19" s="59"/>
      <c r="P19" s="59"/>
      <c r="Q19" s="59"/>
    </row>
    <row r="20" spans="1:17" ht="14.25" customHeight="1" x14ac:dyDescent="0.25">
      <c r="A20" s="144" t="s">
        <v>66</v>
      </c>
      <c r="B20" s="144" t="s">
        <v>39</v>
      </c>
      <c r="C20" s="61" t="s">
        <v>652</v>
      </c>
      <c r="D20" s="144" t="s">
        <v>13</v>
      </c>
      <c r="E20" s="59"/>
      <c r="F20" s="56" t="s">
        <v>67</v>
      </c>
      <c r="G20" s="56" t="s">
        <v>68</v>
      </c>
      <c r="H20" s="60" t="s">
        <v>69</v>
      </c>
      <c r="I20" s="56" t="s">
        <v>154</v>
      </c>
      <c r="J20" s="59" t="s">
        <v>332</v>
      </c>
      <c r="K20" s="59" t="s">
        <v>679</v>
      </c>
      <c r="L20" s="147" t="s">
        <v>678</v>
      </c>
      <c r="M20" s="59"/>
      <c r="N20" s="59"/>
      <c r="O20" s="59"/>
      <c r="P20" s="59"/>
      <c r="Q20" s="59"/>
    </row>
    <row r="21" spans="1:17" ht="14.25" customHeight="1" x14ac:dyDescent="0.25">
      <c r="A21" s="144" t="s">
        <v>70</v>
      </c>
      <c r="B21" s="144" t="s">
        <v>71</v>
      </c>
      <c r="C21" s="61" t="s">
        <v>652</v>
      </c>
      <c r="D21" s="144" t="s">
        <v>72</v>
      </c>
      <c r="E21" s="144" t="s">
        <v>73</v>
      </c>
      <c r="F21" s="56" t="s">
        <v>74</v>
      </c>
      <c r="G21" s="56" t="s">
        <v>75</v>
      </c>
      <c r="H21" s="60" t="s">
        <v>76</v>
      </c>
      <c r="I21" s="56" t="s">
        <v>155</v>
      </c>
      <c r="J21" s="59" t="s">
        <v>139</v>
      </c>
      <c r="K21" s="59" t="s">
        <v>352</v>
      </c>
      <c r="L21" s="8" t="s">
        <v>378</v>
      </c>
      <c r="M21" s="59"/>
      <c r="N21" s="59"/>
      <c r="O21" s="59"/>
      <c r="P21" s="59"/>
      <c r="Q21" s="59"/>
    </row>
    <row r="22" spans="1:17" ht="14.25" customHeight="1" x14ac:dyDescent="0.25">
      <c r="A22" s="144" t="s">
        <v>77</v>
      </c>
      <c r="B22" s="144" t="s">
        <v>71</v>
      </c>
      <c r="C22" s="61" t="s">
        <v>652</v>
      </c>
      <c r="D22" s="144" t="s">
        <v>78</v>
      </c>
      <c r="E22" s="59"/>
      <c r="F22" s="56" t="s">
        <v>79</v>
      </c>
      <c r="G22" s="56" t="s">
        <v>80</v>
      </c>
      <c r="H22" s="60" t="s">
        <v>325</v>
      </c>
      <c r="I22" s="56" t="s">
        <v>156</v>
      </c>
      <c r="J22" s="62" t="s">
        <v>333</v>
      </c>
      <c r="K22" s="59" t="s">
        <v>353</v>
      </c>
      <c r="L22" s="8" t="s">
        <v>379</v>
      </c>
      <c r="M22" s="59"/>
      <c r="N22" s="59"/>
      <c r="O22" s="59"/>
      <c r="P22" s="59"/>
      <c r="Q22" s="59"/>
    </row>
    <row r="23" spans="1:17" ht="14.25" customHeight="1" x14ac:dyDescent="0.25">
      <c r="A23" s="144" t="s">
        <v>81</v>
      </c>
      <c r="B23" s="144" t="s">
        <v>82</v>
      </c>
      <c r="C23" s="61" t="s">
        <v>652</v>
      </c>
      <c r="D23" s="144" t="s">
        <v>11</v>
      </c>
      <c r="E23" s="59"/>
      <c r="F23" s="56" t="s">
        <v>83</v>
      </c>
      <c r="G23" s="56" t="s">
        <v>84</v>
      </c>
      <c r="H23" s="60" t="s">
        <v>85</v>
      </c>
      <c r="I23" s="56" t="s">
        <v>328</v>
      </c>
      <c r="J23" s="62" t="s">
        <v>334</v>
      </c>
      <c r="K23" s="59" t="s">
        <v>354</v>
      </c>
      <c r="L23" s="8" t="s">
        <v>380</v>
      </c>
      <c r="M23" s="59"/>
      <c r="N23" s="59"/>
      <c r="O23" s="59"/>
      <c r="P23" s="59"/>
      <c r="Q23" s="59"/>
    </row>
    <row r="24" spans="1:17" ht="14.25" customHeight="1" x14ac:dyDescent="0.25">
      <c r="A24" s="144" t="s">
        <v>86</v>
      </c>
      <c r="B24" s="144" t="s">
        <v>82</v>
      </c>
      <c r="C24" s="61" t="s">
        <v>652</v>
      </c>
      <c r="D24" s="144" t="s">
        <v>87</v>
      </c>
      <c r="E24" s="59"/>
      <c r="F24" s="56"/>
      <c r="G24" s="56" t="s">
        <v>88</v>
      </c>
      <c r="H24" s="60" t="s">
        <v>89</v>
      </c>
      <c r="I24" s="145" t="s">
        <v>140</v>
      </c>
      <c r="J24" s="59" t="s">
        <v>140</v>
      </c>
      <c r="K24" s="59" t="s">
        <v>355</v>
      </c>
      <c r="L24" s="8" t="s">
        <v>381</v>
      </c>
      <c r="M24" s="59"/>
      <c r="N24" s="59"/>
      <c r="O24" s="59"/>
      <c r="P24" s="59"/>
      <c r="Q24" s="59"/>
    </row>
    <row r="25" spans="1:17" ht="14.25" customHeight="1" x14ac:dyDescent="0.25">
      <c r="A25" s="144" t="s">
        <v>90</v>
      </c>
      <c r="B25" s="144" t="s">
        <v>91</v>
      </c>
      <c r="C25" s="61" t="s">
        <v>652</v>
      </c>
      <c r="D25" s="144" t="s">
        <v>92</v>
      </c>
      <c r="E25" s="144" t="s">
        <v>73</v>
      </c>
      <c r="F25" s="56" t="s">
        <v>93</v>
      </c>
      <c r="G25" s="56" t="s">
        <v>94</v>
      </c>
      <c r="H25" s="60" t="s">
        <v>95</v>
      </c>
      <c r="I25" s="145" t="s">
        <v>143</v>
      </c>
      <c r="J25" s="59" t="s">
        <v>137</v>
      </c>
      <c r="K25" s="59" t="s">
        <v>356</v>
      </c>
      <c r="L25" s="8" t="s">
        <v>382</v>
      </c>
      <c r="M25" s="59"/>
      <c r="N25" s="59"/>
      <c r="O25" s="59"/>
      <c r="P25" s="59"/>
      <c r="Q25" s="59"/>
    </row>
    <row r="26" spans="1:17" ht="14.25" customHeight="1" x14ac:dyDescent="0.25">
      <c r="A26" s="144" t="s">
        <v>96</v>
      </c>
      <c r="B26" s="144" t="s">
        <v>97</v>
      </c>
      <c r="C26" s="61" t="s">
        <v>652</v>
      </c>
      <c r="D26" s="144" t="s">
        <v>98</v>
      </c>
      <c r="E26" s="59"/>
      <c r="F26" s="56" t="s">
        <v>99</v>
      </c>
      <c r="G26" s="56" t="s">
        <v>56</v>
      </c>
      <c r="H26" s="60" t="s">
        <v>326</v>
      </c>
      <c r="I26" s="56" t="s">
        <v>157</v>
      </c>
      <c r="J26" s="59" t="s">
        <v>335</v>
      </c>
      <c r="K26" s="59" t="s">
        <v>357</v>
      </c>
      <c r="L26" s="8" t="s">
        <v>677</v>
      </c>
      <c r="M26" s="59"/>
      <c r="N26" s="59"/>
      <c r="O26" s="59"/>
      <c r="P26" s="59"/>
      <c r="Q26" s="59"/>
    </row>
    <row r="27" spans="1:17" ht="14.25" customHeight="1" x14ac:dyDescent="0.25">
      <c r="A27" s="144" t="s">
        <v>100</v>
      </c>
      <c r="B27" s="144" t="s">
        <v>97</v>
      </c>
      <c r="C27" s="61" t="s">
        <v>652</v>
      </c>
      <c r="D27" s="144" t="s">
        <v>101</v>
      </c>
      <c r="E27" s="59"/>
      <c r="F27" s="56" t="s">
        <v>102</v>
      </c>
      <c r="G27" s="56" t="s">
        <v>103</v>
      </c>
      <c r="H27" s="60" t="s">
        <v>104</v>
      </c>
      <c r="I27" s="145" t="s">
        <v>144</v>
      </c>
      <c r="J27" s="59" t="s">
        <v>144</v>
      </c>
      <c r="K27" s="59" t="s">
        <v>676</v>
      </c>
      <c r="L27" s="8" t="s">
        <v>383</v>
      </c>
      <c r="M27" s="59"/>
      <c r="N27" s="59"/>
      <c r="O27" s="59"/>
      <c r="P27" s="59"/>
      <c r="Q27" s="59"/>
    </row>
    <row r="28" spans="1:17" ht="14.25" customHeight="1" x14ac:dyDescent="0.25">
      <c r="A28" s="146" t="s">
        <v>105</v>
      </c>
      <c r="B28" s="144" t="s">
        <v>106</v>
      </c>
      <c r="C28" s="61" t="s">
        <v>652</v>
      </c>
      <c r="D28" s="144" t="s">
        <v>43</v>
      </c>
      <c r="E28" s="59"/>
      <c r="F28" s="56" t="s">
        <v>107</v>
      </c>
      <c r="G28" s="56" t="s">
        <v>108</v>
      </c>
      <c r="H28" s="60" t="s">
        <v>109</v>
      </c>
      <c r="I28" s="145" t="s">
        <v>145</v>
      </c>
      <c r="J28" s="59" t="s">
        <v>336</v>
      </c>
      <c r="K28" s="59" t="s">
        <v>675</v>
      </c>
      <c r="L28" s="59"/>
      <c r="M28" s="59"/>
      <c r="N28" s="59"/>
      <c r="O28" s="59"/>
      <c r="P28" s="59"/>
      <c r="Q28" s="59"/>
    </row>
    <row r="29" spans="1:17" ht="14.25" customHeight="1" x14ac:dyDescent="0.25">
      <c r="A29" s="144" t="s">
        <v>110</v>
      </c>
      <c r="B29" s="144" t="s">
        <v>106</v>
      </c>
      <c r="C29" s="61" t="s">
        <v>652</v>
      </c>
      <c r="D29" s="144" t="s">
        <v>31</v>
      </c>
      <c r="E29" s="59"/>
      <c r="F29" s="56" t="s">
        <v>111</v>
      </c>
      <c r="G29" s="56" t="s">
        <v>112</v>
      </c>
      <c r="H29" s="60" t="s">
        <v>327</v>
      </c>
      <c r="I29" s="56" t="s">
        <v>158</v>
      </c>
      <c r="J29" s="59" t="s">
        <v>337</v>
      </c>
      <c r="K29" s="59" t="s">
        <v>358</v>
      </c>
      <c r="L29" s="8" t="s">
        <v>384</v>
      </c>
      <c r="M29" s="59"/>
      <c r="N29" s="59"/>
      <c r="O29" s="59"/>
      <c r="P29" s="59"/>
      <c r="Q29" s="59"/>
    </row>
    <row r="30" spans="1:17" ht="14.25" customHeight="1" x14ac:dyDescent="0.25">
      <c r="A30" s="146" t="s">
        <v>113</v>
      </c>
      <c r="B30" s="144" t="s">
        <v>106</v>
      </c>
      <c r="C30" s="61" t="s">
        <v>652</v>
      </c>
      <c r="D30" s="144" t="s">
        <v>114</v>
      </c>
      <c r="E30" s="59"/>
      <c r="F30" s="56" t="s">
        <v>115</v>
      </c>
      <c r="G30" s="56" t="s">
        <v>116</v>
      </c>
      <c r="H30" s="60" t="s">
        <v>117</v>
      </c>
      <c r="I30" s="145" t="s">
        <v>146</v>
      </c>
      <c r="J30" s="59"/>
      <c r="K30" s="59"/>
      <c r="L30" s="59"/>
      <c r="M30" s="59"/>
      <c r="N30" s="59"/>
      <c r="O30" s="59"/>
      <c r="P30" s="59"/>
      <c r="Q30" s="59"/>
    </row>
    <row r="31" spans="1:17" ht="14.25" customHeight="1" x14ac:dyDescent="0.25">
      <c r="A31" s="144" t="s">
        <v>118</v>
      </c>
      <c r="B31" s="144" t="s">
        <v>119</v>
      </c>
      <c r="C31" s="61" t="s">
        <v>652</v>
      </c>
      <c r="D31" s="144" t="s">
        <v>98</v>
      </c>
      <c r="E31" s="59"/>
      <c r="F31" s="56" t="s">
        <v>120</v>
      </c>
      <c r="G31" s="56" t="s">
        <v>121</v>
      </c>
      <c r="H31" s="60" t="s">
        <v>122</v>
      </c>
      <c r="I31" s="145" t="s">
        <v>147</v>
      </c>
      <c r="J31" s="59" t="s">
        <v>338</v>
      </c>
      <c r="K31" s="59" t="s">
        <v>359</v>
      </c>
      <c r="L31" s="8" t="s">
        <v>385</v>
      </c>
      <c r="M31" s="59"/>
      <c r="N31" s="59"/>
      <c r="O31" s="59"/>
      <c r="P31" s="59"/>
      <c r="Q31" s="59"/>
    </row>
    <row r="32" spans="1:17" ht="14.25" customHeight="1" x14ac:dyDescent="0.25">
      <c r="A32" s="144" t="s">
        <v>123</v>
      </c>
      <c r="B32" s="144" t="s">
        <v>119</v>
      </c>
      <c r="C32" s="61" t="s">
        <v>652</v>
      </c>
      <c r="D32" s="144" t="s">
        <v>124</v>
      </c>
      <c r="E32" s="59"/>
      <c r="F32" s="56" t="s">
        <v>125</v>
      </c>
      <c r="G32" s="56" t="s">
        <v>126</v>
      </c>
      <c r="H32" s="60" t="s">
        <v>127</v>
      </c>
      <c r="I32" s="145" t="s">
        <v>148</v>
      </c>
      <c r="J32" s="59" t="s">
        <v>339</v>
      </c>
      <c r="K32" s="59" t="s">
        <v>360</v>
      </c>
      <c r="L32" s="8" t="s">
        <v>386</v>
      </c>
      <c r="M32" s="59"/>
      <c r="N32" s="59"/>
      <c r="O32" s="59"/>
      <c r="P32" s="59"/>
      <c r="Q32" s="59"/>
    </row>
    <row r="33" spans="1:17" ht="14.25" customHeight="1" x14ac:dyDescent="0.25">
      <c r="A33" s="144" t="s">
        <v>674</v>
      </c>
      <c r="B33" s="144" t="s">
        <v>129</v>
      </c>
      <c r="C33" s="61" t="s">
        <v>652</v>
      </c>
      <c r="D33" s="144" t="s">
        <v>130</v>
      </c>
      <c r="E33" s="59"/>
      <c r="F33" s="56" t="s">
        <v>131</v>
      </c>
      <c r="G33" s="56" t="s">
        <v>132</v>
      </c>
      <c r="H33" s="60" t="s">
        <v>133</v>
      </c>
      <c r="I33" s="145" t="s">
        <v>149</v>
      </c>
      <c r="J33" s="59" t="s">
        <v>340</v>
      </c>
      <c r="K33" s="59" t="s">
        <v>361</v>
      </c>
      <c r="L33" s="8" t="s">
        <v>387</v>
      </c>
      <c r="M33" s="59"/>
      <c r="N33" s="59"/>
      <c r="O33" s="59"/>
      <c r="P33" s="59"/>
      <c r="Q33" s="59"/>
    </row>
    <row r="34" spans="1:17" ht="14.25" customHeight="1" x14ac:dyDescent="0.25">
      <c r="A34" s="144" t="s">
        <v>134</v>
      </c>
      <c r="B34" s="144" t="s">
        <v>97</v>
      </c>
      <c r="C34" s="61" t="s">
        <v>652</v>
      </c>
      <c r="D34" s="59"/>
      <c r="E34" s="59"/>
      <c r="F34" s="56"/>
      <c r="G34" s="59"/>
      <c r="H34" s="60" t="s">
        <v>135</v>
      </c>
      <c r="I34" s="56" t="s">
        <v>150</v>
      </c>
      <c r="J34" s="59" t="s">
        <v>341</v>
      </c>
      <c r="K34" s="59" t="s">
        <v>362</v>
      </c>
      <c r="L34" s="8" t="s">
        <v>388</v>
      </c>
      <c r="M34" s="59"/>
      <c r="N34" s="59"/>
      <c r="O34" s="59"/>
      <c r="P34" s="59"/>
      <c r="Q34" s="59"/>
    </row>
    <row r="35" spans="1:17" ht="14.25" customHeight="1" x14ac:dyDescent="0.25">
      <c r="A35" s="140" t="s">
        <v>268</v>
      </c>
      <c r="B35" s="140" t="s">
        <v>658</v>
      </c>
      <c r="C35" s="142" t="s">
        <v>613</v>
      </c>
      <c r="D35" s="140" t="s">
        <v>114</v>
      </c>
      <c r="E35" s="138" t="s">
        <v>673</v>
      </c>
      <c r="F35" s="139"/>
      <c r="G35" s="137"/>
      <c r="H35" s="138"/>
      <c r="I35" s="137"/>
      <c r="J35" s="137" t="s">
        <v>114</v>
      </c>
      <c r="K35" s="137" t="s">
        <v>395</v>
      </c>
      <c r="L35" s="8" t="s">
        <v>396</v>
      </c>
      <c r="M35" s="137"/>
      <c r="N35" s="137"/>
      <c r="O35" s="137"/>
      <c r="P35" s="137"/>
      <c r="Q35" s="137"/>
    </row>
    <row r="36" spans="1:17" ht="14.25" customHeight="1" x14ac:dyDescent="0.25">
      <c r="A36" s="140" t="s">
        <v>672</v>
      </c>
      <c r="B36" s="140" t="s">
        <v>658</v>
      </c>
      <c r="C36" s="140" t="s">
        <v>613</v>
      </c>
      <c r="D36" s="140" t="s">
        <v>72</v>
      </c>
      <c r="E36" s="137"/>
      <c r="F36" s="139"/>
      <c r="G36" s="137"/>
      <c r="H36" s="138"/>
      <c r="I36" s="137"/>
      <c r="J36" s="137" t="s">
        <v>114</v>
      </c>
      <c r="K36" s="137" t="s">
        <v>397</v>
      </c>
      <c r="L36" s="8" t="s">
        <v>398</v>
      </c>
      <c r="M36" s="137"/>
      <c r="N36" s="137"/>
      <c r="O36" s="137"/>
      <c r="P36" s="137"/>
      <c r="Q36" s="137"/>
    </row>
    <row r="37" spans="1:17" ht="14.25" customHeight="1" x14ac:dyDescent="0.25">
      <c r="A37" s="140" t="s">
        <v>671</v>
      </c>
      <c r="B37" s="140" t="s">
        <v>658</v>
      </c>
      <c r="C37" s="140" t="s">
        <v>652</v>
      </c>
      <c r="D37" s="140" t="s">
        <v>448</v>
      </c>
      <c r="E37" s="137"/>
      <c r="F37" s="139"/>
      <c r="G37" s="137"/>
      <c r="H37" s="138"/>
      <c r="I37" s="137"/>
      <c r="J37" s="137" t="s">
        <v>399</v>
      </c>
      <c r="K37" s="137" t="s">
        <v>400</v>
      </c>
      <c r="L37" s="8" t="s">
        <v>401</v>
      </c>
      <c r="M37" s="137"/>
      <c r="N37" s="137"/>
      <c r="O37" s="137"/>
      <c r="P37" s="137"/>
      <c r="Q37" s="137"/>
    </row>
    <row r="38" spans="1:17" ht="14.25" customHeight="1" x14ac:dyDescent="0.25">
      <c r="A38" s="140" t="s">
        <v>670</v>
      </c>
      <c r="B38" s="140" t="s">
        <v>669</v>
      </c>
      <c r="C38" s="140" t="s">
        <v>613</v>
      </c>
      <c r="D38" s="140" t="s">
        <v>402</v>
      </c>
      <c r="E38" s="137"/>
      <c r="F38" s="139"/>
      <c r="G38" s="137"/>
      <c r="H38" s="138"/>
      <c r="I38" s="137"/>
      <c r="J38" s="137" t="s">
        <v>402</v>
      </c>
      <c r="K38" s="137" t="s">
        <v>121</v>
      </c>
      <c r="L38" s="8" t="s">
        <v>403</v>
      </c>
      <c r="M38" s="137"/>
      <c r="N38" s="137"/>
      <c r="O38" s="137"/>
      <c r="P38" s="137"/>
      <c r="Q38" s="137"/>
    </row>
    <row r="39" spans="1:17" ht="14.25" customHeight="1" x14ac:dyDescent="0.25">
      <c r="A39" s="140" t="s">
        <v>668</v>
      </c>
      <c r="B39" s="140" t="s">
        <v>658</v>
      </c>
      <c r="C39" s="140" t="s">
        <v>613</v>
      </c>
      <c r="D39" s="140" t="s">
        <v>453</v>
      </c>
      <c r="E39" s="137"/>
      <c r="F39" s="139"/>
      <c r="G39" s="137"/>
      <c r="H39" s="138"/>
      <c r="I39" s="137"/>
      <c r="J39" s="137" t="s">
        <v>404</v>
      </c>
      <c r="K39" s="137" t="s">
        <v>405</v>
      </c>
      <c r="L39" s="8" t="s">
        <v>406</v>
      </c>
      <c r="M39" s="137"/>
      <c r="N39" s="137"/>
      <c r="O39" s="137"/>
      <c r="P39" s="137"/>
      <c r="Q39" s="137"/>
    </row>
    <row r="40" spans="1:17" ht="14.25" customHeight="1" x14ac:dyDescent="0.25">
      <c r="A40" s="140" t="s">
        <v>667</v>
      </c>
      <c r="B40" s="140" t="s">
        <v>658</v>
      </c>
      <c r="C40" s="140" t="s">
        <v>613</v>
      </c>
      <c r="D40" s="140" t="s">
        <v>453</v>
      </c>
      <c r="E40" s="137"/>
      <c r="F40" s="139"/>
      <c r="G40" s="137"/>
      <c r="H40" s="138"/>
      <c r="I40" s="137"/>
      <c r="J40" s="137" t="s">
        <v>407</v>
      </c>
      <c r="K40" s="137" t="s">
        <v>408</v>
      </c>
      <c r="L40" s="8" t="s">
        <v>409</v>
      </c>
      <c r="M40" s="137"/>
      <c r="N40" s="137"/>
      <c r="O40" s="137"/>
      <c r="P40" s="137"/>
      <c r="Q40" s="137"/>
    </row>
    <row r="41" spans="1:17" ht="14.25" customHeight="1" x14ac:dyDescent="0.25">
      <c r="A41" s="140" t="s">
        <v>666</v>
      </c>
      <c r="B41" s="140" t="s">
        <v>658</v>
      </c>
      <c r="C41" s="140" t="s">
        <v>613</v>
      </c>
      <c r="D41" s="140" t="s">
        <v>56</v>
      </c>
      <c r="E41" s="137"/>
      <c r="F41" s="139"/>
      <c r="G41" s="137"/>
      <c r="H41" s="138"/>
      <c r="I41" s="137"/>
      <c r="J41" s="137" t="s">
        <v>56</v>
      </c>
      <c r="K41" s="137" t="s">
        <v>56</v>
      </c>
      <c r="L41" s="8" t="s">
        <v>410</v>
      </c>
      <c r="M41" s="137"/>
      <c r="N41" s="137"/>
      <c r="O41" s="137"/>
      <c r="P41" s="137"/>
      <c r="Q41" s="137"/>
    </row>
    <row r="42" spans="1:17" ht="14.25" customHeight="1" x14ac:dyDescent="0.25">
      <c r="A42" s="140" t="s">
        <v>665</v>
      </c>
      <c r="B42" s="140" t="s">
        <v>658</v>
      </c>
      <c r="C42" s="140" t="s">
        <v>652</v>
      </c>
      <c r="D42" s="140" t="s">
        <v>114</v>
      </c>
      <c r="E42" s="137"/>
      <c r="F42" s="139"/>
      <c r="G42" s="137"/>
      <c r="H42" s="138"/>
      <c r="I42" s="137"/>
      <c r="J42" s="137" t="s">
        <v>411</v>
      </c>
      <c r="K42" s="137" t="s">
        <v>87</v>
      </c>
      <c r="L42" s="8" t="s">
        <v>412</v>
      </c>
      <c r="M42" s="137"/>
      <c r="N42" s="137"/>
      <c r="O42" s="137"/>
      <c r="P42" s="137"/>
      <c r="Q42" s="137"/>
    </row>
    <row r="43" spans="1:17" ht="14.25" customHeight="1" x14ac:dyDescent="0.25">
      <c r="A43" s="140" t="s">
        <v>216</v>
      </c>
      <c r="B43" s="140" t="s">
        <v>658</v>
      </c>
      <c r="C43" s="140" t="s">
        <v>613</v>
      </c>
      <c r="D43" s="140" t="s">
        <v>56</v>
      </c>
      <c r="E43" s="137"/>
      <c r="F43" s="139"/>
      <c r="G43" s="137"/>
      <c r="H43" s="138"/>
      <c r="I43" s="137"/>
      <c r="J43" s="137" t="s">
        <v>56</v>
      </c>
      <c r="K43" s="137" t="s">
        <v>47</v>
      </c>
      <c r="L43" s="8" t="s">
        <v>412</v>
      </c>
      <c r="M43" s="137"/>
      <c r="N43" s="137"/>
      <c r="O43" s="137"/>
      <c r="P43" s="137"/>
      <c r="Q43" s="137"/>
    </row>
    <row r="44" spans="1:17" ht="14.25" customHeight="1" x14ac:dyDescent="0.25">
      <c r="A44" s="140" t="s">
        <v>664</v>
      </c>
      <c r="B44" s="140" t="s">
        <v>658</v>
      </c>
      <c r="C44" s="140" t="s">
        <v>613</v>
      </c>
      <c r="D44" s="140" t="s">
        <v>56</v>
      </c>
      <c r="E44" s="137"/>
      <c r="F44" s="139"/>
      <c r="G44" s="137"/>
      <c r="H44" s="138"/>
      <c r="I44" s="137"/>
      <c r="J44" s="137" t="s">
        <v>413</v>
      </c>
      <c r="K44" s="137" t="s">
        <v>414</v>
      </c>
      <c r="L44" s="8" t="s">
        <v>415</v>
      </c>
      <c r="M44" s="137"/>
      <c r="N44" s="137"/>
      <c r="O44" s="137"/>
      <c r="P44" s="137"/>
      <c r="Q44" s="137"/>
    </row>
    <row r="45" spans="1:17" ht="14.25" customHeight="1" x14ac:dyDescent="0.25">
      <c r="A45" s="140" t="s">
        <v>663</v>
      </c>
      <c r="B45" s="140" t="s">
        <v>658</v>
      </c>
      <c r="C45" s="140" t="s">
        <v>613</v>
      </c>
      <c r="D45" s="140" t="s">
        <v>114</v>
      </c>
      <c r="E45" s="137"/>
      <c r="F45" s="139"/>
      <c r="G45" s="137"/>
      <c r="H45" s="138"/>
      <c r="I45" s="137"/>
      <c r="J45" s="137" t="s">
        <v>416</v>
      </c>
      <c r="K45" s="137" t="s">
        <v>11</v>
      </c>
      <c r="L45" s="8" t="s">
        <v>417</v>
      </c>
      <c r="M45" s="137"/>
      <c r="N45" s="137"/>
      <c r="O45" s="137"/>
      <c r="P45" s="137"/>
      <c r="Q45" s="137"/>
    </row>
    <row r="46" spans="1:17" ht="14.25" customHeight="1" x14ac:dyDescent="0.25">
      <c r="A46" s="140" t="s">
        <v>662</v>
      </c>
      <c r="B46" s="140" t="s">
        <v>658</v>
      </c>
      <c r="C46" s="140" t="s">
        <v>613</v>
      </c>
      <c r="D46" s="140" t="s">
        <v>121</v>
      </c>
      <c r="E46" s="140" t="s">
        <v>657</v>
      </c>
      <c r="F46" s="139"/>
      <c r="G46" s="137"/>
      <c r="H46" s="138"/>
      <c r="I46" s="137"/>
      <c r="J46" s="143" t="s">
        <v>661</v>
      </c>
      <c r="K46" s="137" t="s">
        <v>418</v>
      </c>
      <c r="L46" s="8" t="s">
        <v>419</v>
      </c>
      <c r="M46" s="137"/>
      <c r="N46" s="137"/>
      <c r="O46" s="137"/>
      <c r="P46" s="137"/>
      <c r="Q46" s="137"/>
    </row>
    <row r="47" spans="1:17" ht="14.25" customHeight="1" x14ac:dyDescent="0.25">
      <c r="A47" s="140" t="s">
        <v>660</v>
      </c>
      <c r="B47" s="140" t="s">
        <v>658</v>
      </c>
      <c r="C47" s="140" t="s">
        <v>613</v>
      </c>
      <c r="D47" s="140" t="s">
        <v>72</v>
      </c>
      <c r="E47" s="140" t="s">
        <v>657</v>
      </c>
      <c r="F47" s="139"/>
      <c r="G47" s="137"/>
      <c r="H47" s="138"/>
      <c r="I47" s="137"/>
      <c r="J47" s="137" t="s">
        <v>420</v>
      </c>
      <c r="K47" s="137" t="s">
        <v>11</v>
      </c>
      <c r="L47" s="8" t="s">
        <v>421</v>
      </c>
      <c r="M47" s="137"/>
      <c r="N47" s="137"/>
      <c r="O47" s="137"/>
      <c r="P47" s="137"/>
      <c r="Q47" s="137"/>
    </row>
    <row r="48" spans="1:17" ht="14.25" customHeight="1" x14ac:dyDescent="0.25">
      <c r="A48" s="140" t="s">
        <v>659</v>
      </c>
      <c r="B48" s="140" t="s">
        <v>658</v>
      </c>
      <c r="C48" s="140" t="s">
        <v>652</v>
      </c>
      <c r="D48" s="140" t="s">
        <v>114</v>
      </c>
      <c r="E48" s="140" t="s">
        <v>657</v>
      </c>
      <c r="F48" s="139"/>
      <c r="G48" s="137"/>
      <c r="H48" s="138"/>
      <c r="I48" s="137"/>
      <c r="J48" s="137" t="s">
        <v>392</v>
      </c>
      <c r="K48" s="137" t="s">
        <v>393</v>
      </c>
      <c r="L48" s="8" t="s">
        <v>394</v>
      </c>
      <c r="M48" s="137"/>
      <c r="N48" s="137"/>
      <c r="O48" s="137"/>
      <c r="P48" s="137"/>
      <c r="Q48" s="137"/>
    </row>
    <row r="49" spans="1:17" ht="14.25" customHeight="1" x14ac:dyDescent="0.25">
      <c r="A49" s="140" t="s">
        <v>221</v>
      </c>
      <c r="B49" s="140" t="s">
        <v>653</v>
      </c>
      <c r="C49" s="140" t="s">
        <v>652</v>
      </c>
      <c r="D49" s="140" t="s">
        <v>399</v>
      </c>
      <c r="E49" s="138" t="s">
        <v>656</v>
      </c>
      <c r="F49" s="139"/>
      <c r="G49" s="137"/>
      <c r="H49" s="138"/>
      <c r="I49" s="137"/>
      <c r="J49" s="137" t="s">
        <v>422</v>
      </c>
      <c r="K49" s="137" t="s">
        <v>423</v>
      </c>
      <c r="L49" s="8" t="s">
        <v>424</v>
      </c>
      <c r="M49" s="137"/>
      <c r="N49" s="137"/>
      <c r="O49" s="137"/>
      <c r="P49" s="137"/>
      <c r="Q49" s="137"/>
    </row>
    <row r="50" spans="1:17" ht="14.25" customHeight="1" x14ac:dyDescent="0.25">
      <c r="A50" s="140" t="s">
        <v>222</v>
      </c>
      <c r="B50" s="140" t="s">
        <v>653</v>
      </c>
      <c r="C50" s="140" t="s">
        <v>652</v>
      </c>
      <c r="D50" s="140" t="s">
        <v>438</v>
      </c>
      <c r="E50" s="137"/>
      <c r="F50" s="139"/>
      <c r="G50" s="137"/>
      <c r="H50" s="138"/>
      <c r="I50" s="137"/>
      <c r="J50" s="137" t="s">
        <v>425</v>
      </c>
      <c r="K50" s="137" t="s">
        <v>426</v>
      </c>
      <c r="L50" s="8" t="s">
        <v>427</v>
      </c>
      <c r="M50" s="137"/>
      <c r="N50" s="137"/>
      <c r="O50" s="137"/>
      <c r="P50" s="137"/>
      <c r="Q50" s="137"/>
    </row>
    <row r="51" spans="1:17" ht="14.25" customHeight="1" x14ac:dyDescent="0.25">
      <c r="A51" s="140" t="s">
        <v>655</v>
      </c>
      <c r="B51" s="140" t="s">
        <v>653</v>
      </c>
      <c r="C51" s="140" t="s">
        <v>652</v>
      </c>
      <c r="D51" s="140" t="s">
        <v>470</v>
      </c>
      <c r="E51" s="137"/>
      <c r="F51" s="139"/>
      <c r="G51" s="137"/>
      <c r="H51" s="138"/>
      <c r="I51" s="137"/>
      <c r="J51" s="137" t="s">
        <v>428</v>
      </c>
      <c r="K51" s="137" t="s">
        <v>429</v>
      </c>
      <c r="L51" s="8" t="s">
        <v>430</v>
      </c>
      <c r="M51" s="137"/>
      <c r="N51" s="137"/>
      <c r="O51" s="137"/>
      <c r="P51" s="137"/>
      <c r="Q51" s="137"/>
    </row>
    <row r="52" spans="1:17" ht="14.25" customHeight="1" x14ac:dyDescent="0.25">
      <c r="A52" s="140" t="s">
        <v>229</v>
      </c>
      <c r="B52" s="140" t="s">
        <v>653</v>
      </c>
      <c r="C52" s="140" t="s">
        <v>652</v>
      </c>
      <c r="D52" s="140" t="s">
        <v>438</v>
      </c>
      <c r="E52" s="137"/>
      <c r="F52" s="139"/>
      <c r="G52" s="137"/>
      <c r="H52" s="138"/>
      <c r="I52" s="137"/>
      <c r="J52" s="137" t="s">
        <v>432</v>
      </c>
      <c r="K52" s="137" t="s">
        <v>433</v>
      </c>
      <c r="L52" s="8" t="s">
        <v>434</v>
      </c>
      <c r="M52" s="137"/>
      <c r="N52" s="137"/>
      <c r="O52" s="137"/>
      <c r="P52" s="137"/>
      <c r="Q52" s="137"/>
    </row>
    <row r="53" spans="1:17" ht="14.25" customHeight="1" x14ac:dyDescent="0.25">
      <c r="A53" s="140" t="s">
        <v>220</v>
      </c>
      <c r="B53" s="140" t="s">
        <v>653</v>
      </c>
      <c r="C53" s="140" t="s">
        <v>652</v>
      </c>
      <c r="D53" s="140" t="s">
        <v>516</v>
      </c>
      <c r="E53" s="137"/>
      <c r="F53" s="139"/>
      <c r="G53" s="137"/>
      <c r="H53" s="138"/>
      <c r="I53" s="137"/>
      <c r="J53" s="137" t="s">
        <v>435</v>
      </c>
      <c r="K53" s="137" t="s">
        <v>436</v>
      </c>
      <c r="L53" s="8" t="s">
        <v>437</v>
      </c>
      <c r="M53" s="137"/>
      <c r="N53" s="137"/>
      <c r="O53" s="137"/>
      <c r="P53" s="137"/>
      <c r="Q53" s="137"/>
    </row>
    <row r="54" spans="1:17" ht="14.25" customHeight="1" x14ac:dyDescent="0.25">
      <c r="A54" s="140" t="s">
        <v>654</v>
      </c>
      <c r="B54" s="140" t="s">
        <v>653</v>
      </c>
      <c r="C54" s="140" t="s">
        <v>652</v>
      </c>
      <c r="D54" s="140" t="s">
        <v>438</v>
      </c>
      <c r="E54" s="137"/>
      <c r="F54" s="139"/>
      <c r="G54" s="137"/>
      <c r="H54" s="138"/>
      <c r="I54" s="137"/>
      <c r="J54" s="137" t="s">
        <v>438</v>
      </c>
      <c r="K54" s="137" t="s">
        <v>439</v>
      </c>
      <c r="L54" s="8" t="s">
        <v>440</v>
      </c>
      <c r="M54" s="137"/>
      <c r="N54" s="137"/>
      <c r="O54" s="137"/>
      <c r="P54" s="137"/>
      <c r="Q54" s="137"/>
    </row>
    <row r="55" spans="1:17" ht="14.25" customHeight="1" x14ac:dyDescent="0.25">
      <c r="A55" s="140" t="s">
        <v>219</v>
      </c>
      <c r="B55" s="140" t="s">
        <v>653</v>
      </c>
      <c r="C55" s="140" t="s">
        <v>652</v>
      </c>
      <c r="D55" s="140" t="s">
        <v>132</v>
      </c>
      <c r="E55" s="137"/>
      <c r="F55" s="139"/>
      <c r="G55" s="137"/>
      <c r="H55" s="138"/>
      <c r="I55" s="137"/>
      <c r="J55" s="137" t="s">
        <v>441</v>
      </c>
      <c r="K55" s="137" t="s">
        <v>442</v>
      </c>
      <c r="L55" s="8" t="s">
        <v>443</v>
      </c>
      <c r="M55" s="137"/>
      <c r="N55" s="137"/>
      <c r="O55" s="137"/>
      <c r="P55" s="137"/>
      <c r="Q55" s="137"/>
    </row>
    <row r="56" spans="1:17" ht="14.25" customHeight="1" x14ac:dyDescent="0.25">
      <c r="A56" s="141" t="s">
        <v>651</v>
      </c>
      <c r="B56" s="140" t="s">
        <v>299</v>
      </c>
      <c r="C56" s="140" t="s">
        <v>613</v>
      </c>
      <c r="D56" s="140" t="s">
        <v>448</v>
      </c>
      <c r="E56" s="140" t="s">
        <v>234</v>
      </c>
      <c r="F56" s="139"/>
      <c r="G56" s="137"/>
      <c r="H56" s="138"/>
      <c r="I56" s="137"/>
      <c r="J56" s="137" t="s">
        <v>446</v>
      </c>
      <c r="K56" s="137" t="s">
        <v>447</v>
      </c>
      <c r="L56" s="137"/>
      <c r="M56" s="137"/>
      <c r="N56" s="137"/>
      <c r="O56" s="137"/>
      <c r="P56" s="137"/>
      <c r="Q56" s="137"/>
    </row>
    <row r="57" spans="1:17" ht="14.25" customHeight="1" x14ac:dyDescent="0.25">
      <c r="A57" s="140" t="s">
        <v>650</v>
      </c>
      <c r="B57" s="140" t="s">
        <v>299</v>
      </c>
      <c r="C57" s="140" t="s">
        <v>613</v>
      </c>
      <c r="D57" s="140" t="s">
        <v>448</v>
      </c>
      <c r="E57" s="142" t="s">
        <v>232</v>
      </c>
      <c r="F57" s="139"/>
      <c r="G57" s="137"/>
      <c r="H57" s="138"/>
      <c r="I57" s="137"/>
      <c r="J57" s="137" t="s">
        <v>448</v>
      </c>
      <c r="K57" s="137" t="s">
        <v>449</v>
      </c>
      <c r="L57" s="8" t="s">
        <v>450</v>
      </c>
      <c r="M57" s="137"/>
      <c r="N57" s="137"/>
      <c r="O57" s="137"/>
      <c r="P57" s="137"/>
      <c r="Q57" s="137"/>
    </row>
    <row r="58" spans="1:17" ht="14.25" customHeight="1" x14ac:dyDescent="0.25">
      <c r="A58" s="140" t="s">
        <v>649</v>
      </c>
      <c r="B58" s="140" t="s">
        <v>299</v>
      </c>
      <c r="C58" s="140" t="s">
        <v>613</v>
      </c>
      <c r="D58" s="138" t="s">
        <v>648</v>
      </c>
      <c r="E58" s="140" t="s">
        <v>647</v>
      </c>
      <c r="F58" s="139"/>
      <c r="G58" s="137"/>
      <c r="H58" s="138"/>
      <c r="I58" s="137"/>
      <c r="J58" s="140" t="s">
        <v>451</v>
      </c>
      <c r="K58" s="137"/>
      <c r="L58" s="137"/>
      <c r="M58" s="137"/>
      <c r="N58" s="137"/>
      <c r="O58" s="137"/>
      <c r="P58" s="137"/>
      <c r="Q58" s="137"/>
    </row>
    <row r="59" spans="1:17" ht="14.25" customHeight="1" x14ac:dyDescent="0.25">
      <c r="A59" s="140" t="s">
        <v>646</v>
      </c>
      <c r="B59" s="142" t="s">
        <v>639</v>
      </c>
      <c r="C59" s="140" t="s">
        <v>613</v>
      </c>
      <c r="D59" s="140" t="s">
        <v>516</v>
      </c>
      <c r="E59" s="140" t="s">
        <v>232</v>
      </c>
      <c r="F59" s="139"/>
      <c r="G59" s="137"/>
      <c r="H59" s="138"/>
      <c r="I59" s="137"/>
      <c r="J59" s="137" t="s">
        <v>399</v>
      </c>
      <c r="K59" s="137" t="s">
        <v>399</v>
      </c>
      <c r="L59" s="8" t="s">
        <v>452</v>
      </c>
      <c r="M59" s="137"/>
      <c r="N59" s="137"/>
      <c r="O59" s="137"/>
      <c r="P59" s="137"/>
      <c r="Q59" s="137"/>
    </row>
    <row r="60" spans="1:17" ht="14.25" customHeight="1" x14ac:dyDescent="0.25">
      <c r="A60" s="141" t="s">
        <v>645</v>
      </c>
      <c r="B60" s="142" t="s">
        <v>639</v>
      </c>
      <c r="C60" s="140" t="s">
        <v>613</v>
      </c>
      <c r="D60" s="140" t="s">
        <v>124</v>
      </c>
      <c r="E60" s="140" t="s">
        <v>235</v>
      </c>
      <c r="F60" s="139"/>
      <c r="G60" s="137"/>
      <c r="H60" s="138"/>
      <c r="I60" s="137"/>
      <c r="J60" s="137" t="s">
        <v>453</v>
      </c>
      <c r="K60" s="137" t="s">
        <v>447</v>
      </c>
      <c r="L60" s="137"/>
      <c r="M60" s="137"/>
      <c r="N60" s="137"/>
      <c r="O60" s="137"/>
      <c r="P60" s="137"/>
      <c r="Q60" s="137"/>
    </row>
    <row r="61" spans="1:17" ht="14.25" customHeight="1" x14ac:dyDescent="0.25">
      <c r="A61" s="140" t="s">
        <v>644</v>
      </c>
      <c r="B61" s="142" t="s">
        <v>639</v>
      </c>
      <c r="C61" s="140" t="s">
        <v>613</v>
      </c>
      <c r="D61" s="140" t="s">
        <v>132</v>
      </c>
      <c r="E61" s="142" t="s">
        <v>643</v>
      </c>
      <c r="F61" s="139"/>
      <c r="G61" s="137"/>
      <c r="H61" s="138"/>
      <c r="I61" s="137"/>
      <c r="J61" s="137" t="s">
        <v>132</v>
      </c>
      <c r="K61" s="137" t="s">
        <v>114</v>
      </c>
      <c r="L61" s="8" t="s">
        <v>454</v>
      </c>
      <c r="M61" s="137"/>
      <c r="N61" s="137"/>
      <c r="O61" s="137"/>
      <c r="P61" s="137"/>
      <c r="Q61" s="137"/>
    </row>
    <row r="62" spans="1:17" ht="14.25" customHeight="1" x14ac:dyDescent="0.25">
      <c r="A62" s="140" t="s">
        <v>642</v>
      </c>
      <c r="B62" s="142" t="s">
        <v>639</v>
      </c>
      <c r="C62" s="140" t="s">
        <v>613</v>
      </c>
      <c r="D62" s="140" t="s">
        <v>448</v>
      </c>
      <c r="E62" s="140" t="s">
        <v>233</v>
      </c>
      <c r="F62" s="139"/>
      <c r="G62" s="137"/>
      <c r="H62" s="138"/>
      <c r="I62" s="137"/>
      <c r="J62" s="137" t="s">
        <v>132</v>
      </c>
      <c r="K62" s="137" t="s">
        <v>448</v>
      </c>
      <c r="L62" s="8" t="s">
        <v>455</v>
      </c>
      <c r="M62" s="137"/>
      <c r="N62" s="137"/>
      <c r="O62" s="137"/>
      <c r="P62" s="137"/>
      <c r="Q62" s="137"/>
    </row>
    <row r="63" spans="1:17" ht="14.25" customHeight="1" x14ac:dyDescent="0.25">
      <c r="A63" s="141" t="s">
        <v>641</v>
      </c>
      <c r="B63" s="142" t="s">
        <v>639</v>
      </c>
      <c r="C63" s="140" t="s">
        <v>613</v>
      </c>
      <c r="D63" s="140" t="s">
        <v>448</v>
      </c>
      <c r="E63" s="140" t="s">
        <v>232</v>
      </c>
      <c r="F63" s="139"/>
      <c r="G63" s="137"/>
      <c r="H63" s="138"/>
      <c r="I63" s="137"/>
      <c r="J63" s="137" t="s">
        <v>448</v>
      </c>
      <c r="K63" s="137" t="s">
        <v>456</v>
      </c>
      <c r="L63" s="137" t="s">
        <v>457</v>
      </c>
      <c r="M63" s="137"/>
      <c r="N63" s="137"/>
      <c r="O63" s="137"/>
      <c r="P63" s="137"/>
      <c r="Q63" s="137"/>
    </row>
    <row r="64" spans="1:17" ht="14.25" customHeight="1" x14ac:dyDescent="0.25">
      <c r="A64" s="141" t="s">
        <v>640</v>
      </c>
      <c r="B64" s="142" t="s">
        <v>639</v>
      </c>
      <c r="C64" s="140" t="s">
        <v>613</v>
      </c>
      <c r="D64" s="140" t="s">
        <v>458</v>
      </c>
      <c r="E64" s="140" t="s">
        <v>232</v>
      </c>
      <c r="F64" s="139"/>
      <c r="G64" s="137"/>
      <c r="H64" s="138"/>
      <c r="I64" s="137"/>
      <c r="J64" s="137" t="s">
        <v>458</v>
      </c>
      <c r="K64" s="137" t="s">
        <v>456</v>
      </c>
      <c r="L64" s="137" t="s">
        <v>457</v>
      </c>
      <c r="M64" s="137"/>
      <c r="N64" s="137"/>
      <c r="O64" s="137"/>
      <c r="P64" s="137"/>
      <c r="Q64" s="137"/>
    </row>
    <row r="65" spans="1:17" ht="14.25" customHeight="1" x14ac:dyDescent="0.25">
      <c r="A65" s="140" t="s">
        <v>638</v>
      </c>
      <c r="B65" s="140" t="s">
        <v>298</v>
      </c>
      <c r="C65" s="140" t="s">
        <v>613</v>
      </c>
      <c r="D65" s="140" t="s">
        <v>555</v>
      </c>
      <c r="E65" s="138" t="s">
        <v>637</v>
      </c>
      <c r="F65" s="139"/>
      <c r="G65" s="137"/>
      <c r="H65" s="138"/>
      <c r="I65" s="137"/>
      <c r="J65" s="137" t="s">
        <v>444</v>
      </c>
      <c r="K65" s="137" t="s">
        <v>72</v>
      </c>
      <c r="L65" s="8" t="s">
        <v>445</v>
      </c>
      <c r="M65" s="137"/>
      <c r="N65" s="137"/>
      <c r="O65" s="137"/>
      <c r="P65" s="137"/>
      <c r="Q65" s="137"/>
    </row>
    <row r="66" spans="1:17" ht="14.25" customHeight="1" x14ac:dyDescent="0.25">
      <c r="A66" s="140" t="s">
        <v>636</v>
      </c>
      <c r="B66" s="140" t="s">
        <v>298</v>
      </c>
      <c r="C66" s="140" t="s">
        <v>613</v>
      </c>
      <c r="D66" s="142" t="s">
        <v>547</v>
      </c>
      <c r="E66" s="137"/>
      <c r="F66" s="139"/>
      <c r="G66" s="137"/>
      <c r="H66" s="138"/>
      <c r="I66" s="137"/>
      <c r="J66" s="137" t="s">
        <v>448</v>
      </c>
      <c r="K66" s="137" t="s">
        <v>453</v>
      </c>
      <c r="L66" s="8" t="s">
        <v>459</v>
      </c>
      <c r="M66" s="137"/>
      <c r="N66" s="137"/>
      <c r="O66" s="137"/>
      <c r="P66" s="137"/>
      <c r="Q66" s="137"/>
    </row>
    <row r="67" spans="1:17" ht="14.25" customHeight="1" x14ac:dyDescent="0.25">
      <c r="A67" s="140" t="s">
        <v>635</v>
      </c>
      <c r="B67" s="140" t="s">
        <v>298</v>
      </c>
      <c r="C67" s="140" t="s">
        <v>613</v>
      </c>
      <c r="D67" s="140" t="s">
        <v>448</v>
      </c>
      <c r="E67" s="137"/>
      <c r="F67" s="139"/>
      <c r="G67" s="137"/>
      <c r="H67" s="138"/>
      <c r="I67" s="137"/>
      <c r="J67" s="137" t="s">
        <v>399</v>
      </c>
      <c r="K67" s="137" t="s">
        <v>114</v>
      </c>
      <c r="L67" s="8" t="s">
        <v>460</v>
      </c>
      <c r="M67" s="137"/>
      <c r="N67" s="137"/>
      <c r="O67" s="137"/>
      <c r="P67" s="137"/>
      <c r="Q67" s="137"/>
    </row>
    <row r="68" spans="1:17" ht="14.25" customHeight="1" x14ac:dyDescent="0.25">
      <c r="A68" s="142" t="s">
        <v>634</v>
      </c>
      <c r="B68" s="140" t="s">
        <v>298</v>
      </c>
      <c r="C68" s="140" t="s">
        <v>613</v>
      </c>
      <c r="D68" s="140" t="s">
        <v>132</v>
      </c>
      <c r="E68" s="137"/>
      <c r="F68" s="139"/>
      <c r="G68" s="137"/>
      <c r="H68" s="138"/>
      <c r="I68" s="137"/>
      <c r="J68" s="137" t="s">
        <v>399</v>
      </c>
      <c r="K68" s="137" t="s">
        <v>438</v>
      </c>
      <c r="L68" s="8" t="s">
        <v>430</v>
      </c>
      <c r="M68" s="137"/>
      <c r="N68" s="137"/>
      <c r="O68" s="137"/>
      <c r="P68" s="137"/>
      <c r="Q68" s="137"/>
    </row>
    <row r="69" spans="1:17" ht="14.25" customHeight="1" x14ac:dyDescent="0.25">
      <c r="A69" s="140" t="s">
        <v>633</v>
      </c>
      <c r="B69" s="140" t="s">
        <v>298</v>
      </c>
      <c r="C69" s="140" t="s">
        <v>613</v>
      </c>
      <c r="D69" s="140" t="s">
        <v>448</v>
      </c>
      <c r="E69" s="137"/>
      <c r="F69" s="139"/>
      <c r="G69" s="137"/>
      <c r="H69" s="138"/>
      <c r="I69" s="137"/>
      <c r="J69" s="137" t="s">
        <v>461</v>
      </c>
      <c r="K69" s="137" t="s">
        <v>121</v>
      </c>
      <c r="L69" s="8" t="s">
        <v>462</v>
      </c>
      <c r="M69" s="137"/>
      <c r="N69" s="137"/>
      <c r="O69" s="137"/>
      <c r="P69" s="137"/>
      <c r="Q69" s="137"/>
    </row>
    <row r="70" spans="1:17" ht="14.25" customHeight="1" x14ac:dyDescent="0.25">
      <c r="A70" s="140" t="s">
        <v>466</v>
      </c>
      <c r="B70" s="140" t="s">
        <v>298</v>
      </c>
      <c r="C70" s="140" t="s">
        <v>613</v>
      </c>
      <c r="D70" s="140" t="s">
        <v>448</v>
      </c>
      <c r="E70" s="137"/>
      <c r="F70" s="139"/>
      <c r="G70" s="137"/>
      <c r="H70" s="138"/>
      <c r="I70" s="137"/>
      <c r="J70" s="137" t="s">
        <v>448</v>
      </c>
      <c r="K70" s="137" t="s">
        <v>463</v>
      </c>
      <c r="L70" s="137" t="s">
        <v>464</v>
      </c>
      <c r="M70" s="137"/>
      <c r="N70" s="137"/>
      <c r="O70" s="137"/>
      <c r="P70" s="137"/>
      <c r="Q70" s="137"/>
    </row>
    <row r="71" spans="1:17" ht="14.25" customHeight="1" x14ac:dyDescent="0.25">
      <c r="A71" s="140" t="s">
        <v>467</v>
      </c>
      <c r="B71" s="140" t="s">
        <v>298</v>
      </c>
      <c r="C71" s="140" t="s">
        <v>613</v>
      </c>
      <c r="D71" s="140" t="s">
        <v>448</v>
      </c>
      <c r="E71" s="137"/>
      <c r="F71" s="139"/>
      <c r="G71" s="137"/>
      <c r="H71" s="138"/>
      <c r="I71" s="137"/>
      <c r="J71" s="137" t="s">
        <v>448</v>
      </c>
      <c r="K71" s="137" t="s">
        <v>72</v>
      </c>
      <c r="L71" s="137" t="s">
        <v>465</v>
      </c>
      <c r="M71" s="137"/>
      <c r="N71" s="137"/>
      <c r="O71" s="137"/>
      <c r="P71" s="137"/>
      <c r="Q71" s="137"/>
    </row>
    <row r="72" spans="1:17" ht="14.25" customHeight="1" x14ac:dyDescent="0.25">
      <c r="A72" s="140" t="s">
        <v>468</v>
      </c>
      <c r="B72" s="140" t="s">
        <v>298</v>
      </c>
      <c r="C72" s="140" t="s">
        <v>613</v>
      </c>
      <c r="D72" s="140" t="s">
        <v>399</v>
      </c>
      <c r="E72" s="137"/>
      <c r="F72" s="139"/>
      <c r="G72" s="137"/>
      <c r="H72" s="138"/>
      <c r="I72" s="137"/>
      <c r="J72" s="137" t="s">
        <v>399</v>
      </c>
      <c r="K72" s="137" t="s">
        <v>72</v>
      </c>
      <c r="L72" s="137" t="s">
        <v>473</v>
      </c>
      <c r="M72" s="137"/>
      <c r="N72" s="137"/>
      <c r="O72" s="137"/>
      <c r="P72" s="137"/>
      <c r="Q72" s="137"/>
    </row>
    <row r="73" spans="1:17" ht="14.25" customHeight="1" x14ac:dyDescent="0.25">
      <c r="A73" s="141" t="s">
        <v>632</v>
      </c>
      <c r="B73" s="140" t="s">
        <v>298</v>
      </c>
      <c r="C73" s="140" t="s">
        <v>613</v>
      </c>
      <c r="D73" s="140" t="s">
        <v>98</v>
      </c>
      <c r="E73" s="137"/>
      <c r="F73" s="139"/>
      <c r="G73" s="137"/>
      <c r="H73" s="138"/>
      <c r="I73" s="137"/>
      <c r="J73" s="137" t="s">
        <v>402</v>
      </c>
      <c r="K73" s="137" t="s">
        <v>469</v>
      </c>
      <c r="L73" s="137"/>
      <c r="M73" s="137"/>
      <c r="N73" s="137"/>
      <c r="O73" s="137"/>
      <c r="P73" s="137"/>
      <c r="Q73" s="137"/>
    </row>
    <row r="74" spans="1:17" ht="14.25" customHeight="1" x14ac:dyDescent="0.25">
      <c r="A74" s="140" t="s">
        <v>631</v>
      </c>
      <c r="B74" s="140" t="s">
        <v>298</v>
      </c>
      <c r="C74" s="140" t="s">
        <v>613</v>
      </c>
      <c r="D74" s="140" t="s">
        <v>399</v>
      </c>
      <c r="E74" s="137"/>
      <c r="F74" s="139"/>
      <c r="G74" s="137"/>
      <c r="H74" s="138"/>
      <c r="I74" s="137"/>
      <c r="J74" s="137" t="s">
        <v>470</v>
      </c>
      <c r="K74" s="137" t="s">
        <v>56</v>
      </c>
      <c r="L74" s="8" t="s">
        <v>471</v>
      </c>
      <c r="M74" s="137"/>
      <c r="N74" s="137"/>
      <c r="O74" s="137"/>
      <c r="P74" s="137"/>
      <c r="Q74" s="137"/>
    </row>
    <row r="75" spans="1:17" ht="14.25" customHeight="1" x14ac:dyDescent="0.25">
      <c r="A75" s="141" t="s">
        <v>630</v>
      </c>
      <c r="B75" s="140" t="s">
        <v>298</v>
      </c>
      <c r="C75" s="140" t="s">
        <v>613</v>
      </c>
      <c r="D75" s="140" t="s">
        <v>130</v>
      </c>
      <c r="E75" s="137"/>
      <c r="F75" s="139"/>
      <c r="G75" s="137"/>
      <c r="H75" s="138"/>
      <c r="I75" s="137"/>
      <c r="J75" s="137" t="s">
        <v>124</v>
      </c>
      <c r="K75" s="137" t="s">
        <v>472</v>
      </c>
      <c r="L75" s="137"/>
      <c r="M75" s="137"/>
      <c r="N75" s="137"/>
      <c r="O75" s="137"/>
      <c r="P75" s="137"/>
      <c r="Q75" s="137"/>
    </row>
    <row r="76" spans="1:17" ht="14.25" customHeight="1" x14ac:dyDescent="0.25">
      <c r="A76" s="94" t="s">
        <v>475</v>
      </c>
      <c r="B76" s="94"/>
      <c r="C76" s="94"/>
      <c r="D76" s="94">
        <v>13.5</v>
      </c>
      <c r="E76" s="98" t="s">
        <v>500</v>
      </c>
      <c r="F76" s="136"/>
      <c r="G76" s="98"/>
      <c r="H76" s="135"/>
      <c r="I76" s="98"/>
      <c r="J76" s="98"/>
      <c r="K76" s="98"/>
      <c r="L76" s="98"/>
      <c r="M76" s="98"/>
      <c r="N76" s="98"/>
      <c r="O76" s="98"/>
      <c r="P76" s="98"/>
      <c r="Q76" s="98"/>
    </row>
    <row r="77" spans="1:17" ht="14.25" customHeight="1" x14ac:dyDescent="0.25">
      <c r="A77" s="94" t="s">
        <v>476</v>
      </c>
      <c r="B77" s="94"/>
      <c r="C77" s="94"/>
      <c r="D77" s="94">
        <v>31.1</v>
      </c>
      <c r="E77" s="98" t="s">
        <v>500</v>
      </c>
      <c r="F77" s="136"/>
      <c r="G77" s="98"/>
      <c r="H77" s="135"/>
      <c r="I77" s="98"/>
      <c r="J77" s="98"/>
      <c r="K77" s="98"/>
      <c r="L77" s="98"/>
      <c r="M77" s="98"/>
      <c r="N77" s="98"/>
      <c r="O77" s="98"/>
      <c r="P77" s="98"/>
      <c r="Q77" s="98"/>
    </row>
    <row r="78" spans="1:17" ht="14.25" customHeight="1" x14ac:dyDescent="0.25">
      <c r="A78" s="94" t="s">
        <v>477</v>
      </c>
      <c r="B78" s="94"/>
      <c r="C78" s="94"/>
      <c r="D78" s="94">
        <v>15</v>
      </c>
      <c r="E78" s="98" t="s">
        <v>500</v>
      </c>
      <c r="F78" s="136"/>
      <c r="G78" s="98"/>
      <c r="H78" s="135"/>
      <c r="I78" s="98"/>
      <c r="J78" s="98"/>
      <c r="K78" s="98"/>
      <c r="L78" s="98"/>
      <c r="M78" s="98"/>
      <c r="N78" s="98"/>
      <c r="O78" s="98"/>
      <c r="P78" s="98"/>
      <c r="Q78" s="98"/>
    </row>
    <row r="79" spans="1:17" ht="14.25" customHeight="1" x14ac:dyDescent="0.25">
      <c r="A79" s="94" t="s">
        <v>478</v>
      </c>
      <c r="B79" s="94"/>
      <c r="C79" s="94"/>
      <c r="D79" s="94">
        <v>11.5</v>
      </c>
      <c r="E79" s="98" t="s">
        <v>500</v>
      </c>
      <c r="F79" s="136"/>
      <c r="G79" s="98"/>
      <c r="H79" s="135"/>
      <c r="I79" s="98"/>
      <c r="J79" s="98"/>
      <c r="K79" s="98"/>
      <c r="L79" s="98"/>
      <c r="M79" s="98"/>
      <c r="N79" s="98"/>
      <c r="O79" s="98"/>
      <c r="P79" s="98"/>
      <c r="Q79" s="98"/>
    </row>
    <row r="80" spans="1:17" ht="14.25" customHeight="1" x14ac:dyDescent="0.25">
      <c r="A80" s="94" t="s">
        <v>479</v>
      </c>
      <c r="B80" s="94"/>
      <c r="C80" s="94"/>
      <c r="D80" s="94">
        <v>16</v>
      </c>
      <c r="E80" s="98" t="s">
        <v>500</v>
      </c>
      <c r="F80" s="136"/>
      <c r="G80" s="98"/>
      <c r="H80" s="135"/>
      <c r="I80" s="98"/>
      <c r="J80" s="98"/>
      <c r="K80" s="98"/>
      <c r="L80" s="98"/>
      <c r="M80" s="98"/>
      <c r="N80" s="98"/>
      <c r="O80" s="98"/>
      <c r="P80" s="98"/>
      <c r="Q80" s="98"/>
    </row>
    <row r="81" spans="1:17" ht="14.25" customHeight="1" x14ac:dyDescent="0.25">
      <c r="A81" s="94" t="s">
        <v>480</v>
      </c>
      <c r="B81" s="94"/>
      <c r="C81" s="94"/>
      <c r="D81" s="94">
        <v>16</v>
      </c>
      <c r="E81" s="98" t="s">
        <v>500</v>
      </c>
      <c r="F81" s="136"/>
      <c r="G81" s="98"/>
      <c r="H81" s="135"/>
      <c r="I81" s="98"/>
      <c r="J81" s="98"/>
      <c r="K81" s="98"/>
      <c r="L81" s="98"/>
      <c r="M81" s="98"/>
      <c r="N81" s="98"/>
      <c r="O81" s="98"/>
      <c r="P81" s="98"/>
      <c r="Q81" s="98"/>
    </row>
    <row r="82" spans="1:17" ht="14.25" customHeight="1" x14ac:dyDescent="0.25">
      <c r="A82" s="94" t="s">
        <v>481</v>
      </c>
      <c r="B82" s="94"/>
      <c r="C82" s="94"/>
      <c r="D82" s="94">
        <v>18</v>
      </c>
      <c r="E82" s="98" t="s">
        <v>500</v>
      </c>
      <c r="F82" s="136"/>
      <c r="G82" s="98"/>
      <c r="H82" s="135"/>
      <c r="I82" s="98"/>
      <c r="J82" s="98"/>
      <c r="K82" s="98"/>
      <c r="L82" s="98"/>
      <c r="M82" s="98"/>
      <c r="N82" s="98"/>
      <c r="O82" s="98"/>
      <c r="P82" s="98"/>
      <c r="Q82" s="98"/>
    </row>
    <row r="83" spans="1:17" ht="14.25" customHeight="1" x14ac:dyDescent="0.25">
      <c r="A83" s="94" t="s">
        <v>482</v>
      </c>
      <c r="B83" s="94"/>
      <c r="C83" s="94"/>
      <c r="D83" s="94">
        <v>13.5</v>
      </c>
      <c r="E83" s="98" t="s">
        <v>500</v>
      </c>
      <c r="F83" s="136"/>
      <c r="G83" s="98"/>
      <c r="H83" s="135"/>
      <c r="I83" s="98"/>
      <c r="J83" s="98"/>
      <c r="K83" s="98"/>
      <c r="L83" s="98"/>
      <c r="M83" s="98"/>
      <c r="N83" s="98"/>
      <c r="O83" s="98"/>
      <c r="P83" s="98"/>
      <c r="Q83" s="98"/>
    </row>
    <row r="84" spans="1:17" ht="14.25" customHeight="1" x14ac:dyDescent="0.25">
      <c r="A84" s="94" t="s">
        <v>483</v>
      </c>
      <c r="B84" s="94"/>
      <c r="C84" s="94"/>
      <c r="D84" s="94">
        <v>16</v>
      </c>
      <c r="E84" s="98" t="s">
        <v>500</v>
      </c>
      <c r="F84" s="136"/>
      <c r="G84" s="98"/>
      <c r="H84" s="135"/>
      <c r="I84" s="98"/>
      <c r="J84" s="98"/>
      <c r="K84" s="98"/>
      <c r="L84" s="98"/>
      <c r="M84" s="98"/>
      <c r="N84" s="98"/>
      <c r="O84" s="98"/>
      <c r="P84" s="98"/>
      <c r="Q84" s="98"/>
    </row>
    <row r="85" spans="1:17" ht="14.25" customHeight="1" x14ac:dyDescent="0.25">
      <c r="A85" s="94" t="s">
        <v>484</v>
      </c>
      <c r="B85" s="94"/>
      <c r="C85" s="94"/>
      <c r="D85" s="94">
        <v>10</v>
      </c>
      <c r="E85" s="98" t="s">
        <v>500</v>
      </c>
      <c r="F85" s="136"/>
      <c r="G85" s="98"/>
      <c r="H85" s="135"/>
      <c r="I85" s="98"/>
      <c r="J85" s="98"/>
      <c r="K85" s="98"/>
      <c r="L85" s="98"/>
      <c r="M85" s="98"/>
      <c r="N85" s="98"/>
      <c r="O85" s="98"/>
      <c r="P85" s="98"/>
      <c r="Q85" s="98"/>
    </row>
    <row r="86" spans="1:17" ht="14.25" customHeight="1" x14ac:dyDescent="0.25">
      <c r="A86" s="94" t="s">
        <v>485</v>
      </c>
      <c r="B86" s="94"/>
      <c r="C86" s="94"/>
      <c r="D86" s="94">
        <v>12</v>
      </c>
      <c r="E86" s="98" t="s">
        <v>500</v>
      </c>
      <c r="F86" s="136"/>
      <c r="G86" s="98"/>
      <c r="H86" s="135"/>
      <c r="I86" s="98"/>
      <c r="J86" s="98"/>
      <c r="K86" s="98"/>
      <c r="L86" s="98"/>
      <c r="M86" s="98"/>
      <c r="N86" s="98"/>
      <c r="O86" s="98"/>
      <c r="P86" s="98"/>
      <c r="Q86" s="98"/>
    </row>
    <row r="87" spans="1:17" ht="14.25" customHeight="1" x14ac:dyDescent="0.25">
      <c r="A87" s="94" t="s">
        <v>486</v>
      </c>
      <c r="B87" s="94"/>
      <c r="C87" s="94"/>
      <c r="D87" s="94">
        <v>15</v>
      </c>
      <c r="E87" s="98" t="s">
        <v>500</v>
      </c>
      <c r="F87" s="136"/>
      <c r="G87" s="98"/>
      <c r="H87" s="135"/>
      <c r="I87" s="98"/>
      <c r="J87" s="98"/>
      <c r="K87" s="98"/>
      <c r="L87" s="98"/>
      <c r="M87" s="98"/>
      <c r="N87" s="98"/>
      <c r="O87" s="98"/>
      <c r="P87" s="98"/>
      <c r="Q87" s="98"/>
    </row>
    <row r="88" spans="1:17" ht="14.25" customHeight="1" x14ac:dyDescent="0.25">
      <c r="A88" s="94" t="s">
        <v>487</v>
      </c>
      <c r="B88" s="94"/>
      <c r="C88" s="94"/>
      <c r="D88" s="94">
        <v>18</v>
      </c>
      <c r="E88" s="98" t="s">
        <v>500</v>
      </c>
      <c r="F88" s="136"/>
      <c r="G88" s="98"/>
      <c r="H88" s="135"/>
      <c r="I88" s="98"/>
      <c r="J88" s="98"/>
      <c r="K88" s="98"/>
      <c r="L88" s="98"/>
      <c r="M88" s="98"/>
      <c r="N88" s="98"/>
      <c r="O88" s="98"/>
      <c r="P88" s="98"/>
      <c r="Q88" s="98"/>
    </row>
    <row r="89" spans="1:17" ht="14.25" customHeight="1" x14ac:dyDescent="0.25">
      <c r="A89" s="94" t="s">
        <v>488</v>
      </c>
      <c r="B89" s="94"/>
      <c r="C89" s="94"/>
      <c r="D89" s="94">
        <v>18</v>
      </c>
      <c r="E89" s="98" t="s">
        <v>500</v>
      </c>
      <c r="F89" s="136"/>
      <c r="G89" s="98"/>
      <c r="H89" s="135"/>
      <c r="I89" s="98"/>
      <c r="J89" s="98"/>
      <c r="K89" s="98"/>
      <c r="L89" s="98"/>
      <c r="M89" s="98"/>
      <c r="N89" s="98"/>
      <c r="O89" s="98"/>
      <c r="P89" s="98"/>
      <c r="Q89" s="98"/>
    </row>
    <row r="90" spans="1:17" ht="14.25" customHeight="1" x14ac:dyDescent="0.25">
      <c r="A90" s="94" t="s">
        <v>489</v>
      </c>
      <c r="B90" s="94"/>
      <c r="C90" s="94"/>
      <c r="D90" s="94">
        <v>15</v>
      </c>
      <c r="E90" s="98" t="s">
        <v>500</v>
      </c>
      <c r="F90" s="136"/>
      <c r="G90" s="98"/>
      <c r="H90" s="135"/>
      <c r="I90" s="98"/>
      <c r="J90" s="98"/>
      <c r="K90" s="98"/>
      <c r="L90" s="98"/>
      <c r="M90" s="98"/>
      <c r="N90" s="98"/>
      <c r="O90" s="98"/>
      <c r="P90" s="98"/>
      <c r="Q90" s="98"/>
    </row>
    <row r="91" spans="1:17" ht="14.25" customHeight="1" x14ac:dyDescent="0.25">
      <c r="A91" s="94" t="s">
        <v>490</v>
      </c>
      <c r="B91" s="94"/>
      <c r="C91" s="94"/>
      <c r="D91" s="94">
        <v>14</v>
      </c>
      <c r="E91" s="98" t="s">
        <v>500</v>
      </c>
      <c r="F91" s="136"/>
      <c r="G91" s="98"/>
      <c r="H91" s="135"/>
      <c r="I91" s="98"/>
      <c r="J91" s="98"/>
      <c r="K91" s="98"/>
      <c r="L91" s="98"/>
      <c r="M91" s="98"/>
      <c r="N91" s="98"/>
      <c r="O91" s="98"/>
      <c r="P91" s="98"/>
      <c r="Q91" s="98"/>
    </row>
    <row r="92" spans="1:17" ht="14.25" customHeight="1" x14ac:dyDescent="0.25">
      <c r="A92" s="94" t="s">
        <v>491</v>
      </c>
      <c r="B92" s="94"/>
      <c r="C92" s="94"/>
      <c r="D92" s="94">
        <v>12.5</v>
      </c>
      <c r="E92" s="98" t="s">
        <v>500</v>
      </c>
      <c r="F92" s="136"/>
      <c r="G92" s="98"/>
      <c r="H92" s="135"/>
      <c r="I92" s="98"/>
      <c r="J92" s="98"/>
      <c r="K92" s="98"/>
      <c r="L92" s="98"/>
      <c r="M92" s="98"/>
      <c r="N92" s="98"/>
      <c r="O92" s="98"/>
      <c r="P92" s="98"/>
      <c r="Q92" s="98"/>
    </row>
    <row r="93" spans="1:17" ht="14.25" customHeight="1" x14ac:dyDescent="0.25">
      <c r="A93" s="94" t="s">
        <v>492</v>
      </c>
      <c r="B93" s="94"/>
      <c r="C93" s="94"/>
      <c r="D93" s="94">
        <v>18</v>
      </c>
      <c r="E93" s="98" t="s">
        <v>500</v>
      </c>
      <c r="F93" s="136"/>
      <c r="G93" s="98"/>
      <c r="H93" s="135"/>
      <c r="I93" s="98"/>
      <c r="J93" s="98"/>
      <c r="K93" s="98"/>
      <c r="L93" s="98"/>
      <c r="M93" s="98"/>
      <c r="N93" s="98"/>
      <c r="O93" s="98"/>
      <c r="P93" s="98"/>
      <c r="Q93" s="98"/>
    </row>
    <row r="94" spans="1:17" ht="14.25" customHeight="1" x14ac:dyDescent="0.25">
      <c r="A94" s="94" t="s">
        <v>493</v>
      </c>
      <c r="B94" s="94"/>
      <c r="C94" s="94"/>
      <c r="D94" s="94">
        <v>14</v>
      </c>
      <c r="E94" s="98" t="s">
        <v>500</v>
      </c>
      <c r="F94" s="136"/>
      <c r="G94" s="98"/>
      <c r="H94" s="135"/>
      <c r="I94" s="98"/>
      <c r="J94" s="98"/>
      <c r="K94" s="98"/>
      <c r="L94" s="98"/>
      <c r="M94" s="98"/>
      <c r="N94" s="98"/>
      <c r="O94" s="98"/>
      <c r="P94" s="98"/>
      <c r="Q94" s="98"/>
    </row>
    <row r="95" spans="1:17" ht="14.25" customHeight="1" x14ac:dyDescent="0.25">
      <c r="A95" s="94" t="s">
        <v>494</v>
      </c>
      <c r="B95" s="94"/>
      <c r="C95" s="94"/>
      <c r="D95" s="94">
        <v>15</v>
      </c>
      <c r="E95" s="98" t="s">
        <v>500</v>
      </c>
      <c r="F95" s="136"/>
      <c r="G95" s="98"/>
      <c r="H95" s="135"/>
      <c r="I95" s="98"/>
      <c r="J95" s="98"/>
      <c r="K95" s="98"/>
      <c r="L95" s="98"/>
      <c r="M95" s="98"/>
      <c r="N95" s="98"/>
      <c r="O95" s="98"/>
      <c r="P95" s="98"/>
      <c r="Q95" s="98"/>
    </row>
    <row r="96" spans="1:17" ht="14.25" customHeight="1" x14ac:dyDescent="0.25">
      <c r="A96" s="94" t="s">
        <v>495</v>
      </c>
      <c r="B96" s="94"/>
      <c r="C96" s="94"/>
      <c r="D96" s="94">
        <v>16</v>
      </c>
      <c r="E96" s="98" t="s">
        <v>500</v>
      </c>
      <c r="F96" s="136"/>
      <c r="G96" s="98"/>
      <c r="H96" s="135"/>
      <c r="I96" s="98"/>
      <c r="J96" s="98"/>
      <c r="K96" s="98"/>
      <c r="L96" s="98"/>
      <c r="M96" s="98"/>
      <c r="N96" s="98"/>
      <c r="O96" s="98"/>
      <c r="P96" s="98"/>
      <c r="Q96" s="98"/>
    </row>
    <row r="97" spans="1:17" ht="14.25" customHeight="1" x14ac:dyDescent="0.25">
      <c r="A97" s="94" t="s">
        <v>496</v>
      </c>
      <c r="B97" s="94"/>
      <c r="C97" s="94"/>
      <c r="D97" s="94">
        <v>10</v>
      </c>
      <c r="E97" s="98" t="s">
        <v>500</v>
      </c>
      <c r="F97" s="136"/>
      <c r="G97" s="98"/>
      <c r="H97" s="135"/>
      <c r="I97" s="98"/>
      <c r="J97" s="98"/>
      <c r="K97" s="98"/>
      <c r="L97" s="98"/>
      <c r="M97" s="98"/>
      <c r="N97" s="98"/>
      <c r="O97" s="98"/>
      <c r="P97" s="98"/>
      <c r="Q97" s="98"/>
    </row>
    <row r="98" spans="1:17" ht="14.25" customHeight="1" x14ac:dyDescent="0.25">
      <c r="A98" s="94" t="s">
        <v>497</v>
      </c>
      <c r="B98" s="94"/>
      <c r="C98" s="94"/>
      <c r="D98" s="94">
        <v>12</v>
      </c>
      <c r="E98" s="98" t="s">
        <v>500</v>
      </c>
      <c r="F98" s="136"/>
      <c r="G98" s="98"/>
      <c r="H98" s="135"/>
      <c r="I98" s="98"/>
      <c r="J98" s="98"/>
      <c r="K98" s="98"/>
      <c r="L98" s="98"/>
      <c r="M98" s="98"/>
      <c r="N98" s="98"/>
      <c r="O98" s="98"/>
      <c r="P98" s="98"/>
      <c r="Q98" s="98"/>
    </row>
    <row r="99" spans="1:17" ht="14.25" customHeight="1" x14ac:dyDescent="0.25">
      <c r="A99" s="94" t="s">
        <v>498</v>
      </c>
      <c r="B99" s="94"/>
      <c r="C99" s="94"/>
      <c r="D99" s="94">
        <v>17</v>
      </c>
      <c r="E99" s="98" t="s">
        <v>500</v>
      </c>
      <c r="F99" s="136"/>
      <c r="G99" s="98"/>
      <c r="H99" s="135"/>
      <c r="I99" s="98"/>
      <c r="J99" s="98"/>
      <c r="K99" s="98"/>
      <c r="L99" s="98"/>
      <c r="M99" s="98"/>
      <c r="N99" s="98"/>
      <c r="O99" s="98"/>
      <c r="P99" s="98"/>
      <c r="Q99" s="98"/>
    </row>
    <row r="100" spans="1:17" ht="14.25" customHeight="1" x14ac:dyDescent="0.25">
      <c r="A100" s="94" t="s">
        <v>499</v>
      </c>
      <c r="B100" s="94"/>
      <c r="C100" s="94"/>
      <c r="D100" s="94">
        <v>17</v>
      </c>
      <c r="E100" s="98" t="s">
        <v>500</v>
      </c>
      <c r="F100" s="136"/>
      <c r="G100" s="98"/>
      <c r="H100" s="135"/>
      <c r="I100" s="98"/>
      <c r="J100" s="98"/>
      <c r="K100" s="98"/>
      <c r="L100" s="98"/>
      <c r="M100" s="98"/>
      <c r="N100" s="98"/>
      <c r="O100" s="98"/>
      <c r="P100" s="98"/>
      <c r="Q100" s="98"/>
    </row>
    <row r="101" spans="1:17" ht="14.25" customHeight="1" x14ac:dyDescent="0.25">
      <c r="A101" s="36" t="s">
        <v>251</v>
      </c>
      <c r="B101" s="36" t="s">
        <v>612</v>
      </c>
      <c r="C101" s="36" t="s">
        <v>613</v>
      </c>
      <c r="D101" s="36" t="s">
        <v>438</v>
      </c>
      <c r="E101" s="36" t="s">
        <v>501</v>
      </c>
      <c r="F101" s="36"/>
      <c r="G101" s="36"/>
      <c r="H101" s="36"/>
      <c r="I101" s="36"/>
      <c r="J101" s="36" t="s">
        <v>504</v>
      </c>
      <c r="K101" s="36" t="s">
        <v>402</v>
      </c>
      <c r="L101" s="36">
        <v>17</v>
      </c>
      <c r="M101" s="36"/>
      <c r="N101" s="36"/>
      <c r="O101" s="36"/>
      <c r="P101" s="36"/>
      <c r="Q101" s="36"/>
    </row>
    <row r="102" spans="1:17" ht="14.25" customHeight="1" x14ac:dyDescent="0.25">
      <c r="A102" s="36" t="s">
        <v>629</v>
      </c>
      <c r="B102" s="36" t="s">
        <v>612</v>
      </c>
      <c r="C102" s="36" t="s">
        <v>613</v>
      </c>
      <c r="D102" s="36" t="s">
        <v>72</v>
      </c>
      <c r="E102" s="36" t="s">
        <v>501</v>
      </c>
      <c r="F102" s="36"/>
      <c r="G102" s="36"/>
      <c r="H102" s="36"/>
      <c r="I102" s="36"/>
      <c r="J102" s="36" t="s">
        <v>505</v>
      </c>
      <c r="K102" s="36" t="s">
        <v>506</v>
      </c>
      <c r="L102" s="36">
        <v>15</v>
      </c>
      <c r="M102" s="36"/>
      <c r="N102" s="36"/>
      <c r="O102" s="36"/>
      <c r="P102" s="36"/>
      <c r="Q102" s="36"/>
    </row>
    <row r="103" spans="1:17" ht="14.25" customHeight="1" x14ac:dyDescent="0.25">
      <c r="A103" s="36" t="s">
        <v>253</v>
      </c>
      <c r="B103" s="36" t="s">
        <v>612</v>
      </c>
      <c r="C103" s="36" t="s">
        <v>613</v>
      </c>
      <c r="D103" s="36" t="s">
        <v>124</v>
      </c>
      <c r="E103" s="36" t="s">
        <v>501</v>
      </c>
      <c r="F103" s="36"/>
      <c r="G103" s="36"/>
      <c r="H103" s="36"/>
      <c r="I103" s="36"/>
      <c r="J103" s="36" t="s">
        <v>507</v>
      </c>
      <c r="K103" s="36" t="s">
        <v>124</v>
      </c>
      <c r="L103" s="36">
        <v>8</v>
      </c>
      <c r="M103" s="36"/>
      <c r="N103" s="36"/>
      <c r="O103" s="36"/>
      <c r="P103" s="36"/>
      <c r="Q103" s="36"/>
    </row>
    <row r="104" spans="1:17" ht="14.25" customHeight="1" x14ac:dyDescent="0.25">
      <c r="A104" s="36" t="s">
        <v>254</v>
      </c>
      <c r="B104" s="36" t="s">
        <v>612</v>
      </c>
      <c r="C104" s="36" t="s">
        <v>613</v>
      </c>
      <c r="D104" s="36" t="s">
        <v>438</v>
      </c>
      <c r="E104" s="36" t="s">
        <v>501</v>
      </c>
      <c r="F104" s="36"/>
      <c r="G104" s="36"/>
      <c r="H104" s="36"/>
      <c r="I104" s="36"/>
      <c r="J104" s="36" t="s">
        <v>508</v>
      </c>
      <c r="K104" s="36" t="s">
        <v>98</v>
      </c>
      <c r="L104" s="36">
        <v>20</v>
      </c>
      <c r="M104" s="36"/>
      <c r="N104" s="36"/>
      <c r="O104" s="36"/>
      <c r="P104" s="36"/>
      <c r="Q104" s="36"/>
    </row>
    <row r="105" spans="1:17" ht="14.25" customHeight="1" x14ac:dyDescent="0.25">
      <c r="A105" s="36" t="s">
        <v>255</v>
      </c>
      <c r="B105" s="36" t="s">
        <v>612</v>
      </c>
      <c r="C105" s="36" t="s">
        <v>613</v>
      </c>
      <c r="D105" s="36" t="s">
        <v>448</v>
      </c>
      <c r="E105" s="36" t="s">
        <v>501</v>
      </c>
      <c r="F105" s="36"/>
      <c r="G105" s="36"/>
      <c r="H105" s="36"/>
      <c r="I105" s="36"/>
      <c r="J105" s="36" t="s">
        <v>509</v>
      </c>
      <c r="K105" s="36" t="s">
        <v>470</v>
      </c>
      <c r="L105" s="36">
        <v>11</v>
      </c>
      <c r="M105" s="36"/>
      <c r="N105" s="36"/>
      <c r="O105" s="36"/>
      <c r="P105" s="36"/>
      <c r="Q105" s="36"/>
    </row>
    <row r="106" spans="1:17" ht="14.25" customHeight="1" x14ac:dyDescent="0.25">
      <c r="A106" s="36" t="s">
        <v>256</v>
      </c>
      <c r="B106" s="36" t="s">
        <v>612</v>
      </c>
      <c r="C106" s="36" t="s">
        <v>613</v>
      </c>
      <c r="D106" s="36" t="s">
        <v>399</v>
      </c>
      <c r="E106" s="36" t="s">
        <v>501</v>
      </c>
      <c r="F106" s="36"/>
      <c r="G106" s="36"/>
      <c r="H106" s="36"/>
      <c r="I106" s="36"/>
      <c r="J106" s="36" t="s">
        <v>504</v>
      </c>
      <c r="K106" s="36" t="s">
        <v>510</v>
      </c>
      <c r="L106" s="36">
        <v>12</v>
      </c>
      <c r="M106" s="36"/>
      <c r="N106" s="36"/>
      <c r="O106" s="36"/>
      <c r="P106" s="36"/>
      <c r="Q106" s="36"/>
    </row>
    <row r="107" spans="1:17" ht="14.25" customHeight="1" x14ac:dyDescent="0.25">
      <c r="A107" s="36" t="s">
        <v>628</v>
      </c>
      <c r="B107" s="36" t="s">
        <v>612</v>
      </c>
      <c r="C107" s="36" t="s">
        <v>613</v>
      </c>
      <c r="D107" s="36" t="s">
        <v>627</v>
      </c>
      <c r="E107" s="36" t="s">
        <v>501</v>
      </c>
      <c r="F107" s="36"/>
      <c r="G107" s="36"/>
      <c r="H107" s="36"/>
      <c r="I107" s="36"/>
      <c r="J107" s="36" t="s">
        <v>511</v>
      </c>
      <c r="K107" s="36" t="s">
        <v>512</v>
      </c>
      <c r="L107" s="36">
        <v>15</v>
      </c>
      <c r="M107" s="36"/>
      <c r="N107" s="36"/>
      <c r="O107" s="36"/>
      <c r="P107" s="36"/>
      <c r="Q107" s="36"/>
    </row>
    <row r="108" spans="1:17" ht="14.25" customHeight="1" x14ac:dyDescent="0.25">
      <c r="A108" s="36" t="s">
        <v>258</v>
      </c>
      <c r="B108" s="36" t="s">
        <v>612</v>
      </c>
      <c r="C108" s="36" t="s">
        <v>613</v>
      </c>
      <c r="D108" s="36" t="s">
        <v>448</v>
      </c>
      <c r="E108" s="36" t="s">
        <v>501</v>
      </c>
      <c r="F108" s="36"/>
      <c r="G108" s="36"/>
      <c r="H108" s="36"/>
      <c r="I108" s="36"/>
      <c r="J108" s="36" t="s">
        <v>513</v>
      </c>
      <c r="K108" s="36" t="s">
        <v>514</v>
      </c>
      <c r="L108" s="36">
        <v>9</v>
      </c>
      <c r="M108" s="36"/>
      <c r="N108" s="36"/>
      <c r="O108" s="36"/>
      <c r="P108" s="36"/>
      <c r="Q108" s="36"/>
    </row>
    <row r="109" spans="1:17" ht="14.25" customHeight="1" x14ac:dyDescent="0.25">
      <c r="A109" s="36" t="s">
        <v>626</v>
      </c>
      <c r="B109" s="36" t="s">
        <v>612</v>
      </c>
      <c r="C109" s="36" t="s">
        <v>613</v>
      </c>
      <c r="D109" s="36" t="s">
        <v>130</v>
      </c>
      <c r="E109" s="36" t="s">
        <v>501</v>
      </c>
      <c r="F109" s="36"/>
      <c r="G109" s="36"/>
      <c r="H109" s="36"/>
      <c r="I109" s="36"/>
      <c r="J109" s="36" t="s">
        <v>515</v>
      </c>
      <c r="K109" s="36" t="s">
        <v>516</v>
      </c>
      <c r="L109" s="36">
        <v>15</v>
      </c>
      <c r="M109" s="36"/>
      <c r="N109" s="36"/>
      <c r="O109" s="36"/>
      <c r="P109" s="36"/>
      <c r="Q109" s="36"/>
    </row>
    <row r="110" spans="1:17" ht="14.25" customHeight="1" x14ac:dyDescent="0.25">
      <c r="A110" s="36" t="s">
        <v>260</v>
      </c>
      <c r="B110" s="36" t="s">
        <v>612</v>
      </c>
      <c r="C110" s="36" t="s">
        <v>613</v>
      </c>
      <c r="D110" s="36" t="s">
        <v>438</v>
      </c>
      <c r="E110" s="36" t="s">
        <v>501</v>
      </c>
      <c r="F110" s="36"/>
      <c r="G110" s="36"/>
      <c r="H110" s="36"/>
      <c r="I110" s="36"/>
      <c r="J110" s="36" t="s">
        <v>504</v>
      </c>
      <c r="K110" s="36" t="s">
        <v>517</v>
      </c>
      <c r="L110" s="36"/>
      <c r="M110" s="36"/>
      <c r="N110" s="36"/>
      <c r="O110" s="36"/>
      <c r="P110" s="36"/>
      <c r="Q110" s="36"/>
    </row>
    <row r="111" spans="1:17" ht="14.25" customHeight="1" x14ac:dyDescent="0.25">
      <c r="A111" s="36" t="s">
        <v>261</v>
      </c>
      <c r="B111" s="36" t="s">
        <v>612</v>
      </c>
      <c r="C111" s="36" t="s">
        <v>613</v>
      </c>
      <c r="D111" s="36" t="s">
        <v>130</v>
      </c>
      <c r="E111" s="36" t="s">
        <v>501</v>
      </c>
      <c r="F111" s="36"/>
      <c r="G111" s="36"/>
      <c r="H111" s="36"/>
      <c r="I111" s="36"/>
      <c r="J111" s="36" t="s">
        <v>518</v>
      </c>
      <c r="K111" s="36" t="s">
        <v>448</v>
      </c>
      <c r="L111" s="36" t="s">
        <v>519</v>
      </c>
      <c r="M111" s="36"/>
      <c r="N111" s="36"/>
      <c r="O111" s="36"/>
      <c r="P111" s="36"/>
      <c r="Q111" s="36"/>
    </row>
    <row r="112" spans="1:17" ht="14.25" customHeight="1" x14ac:dyDescent="0.25">
      <c r="A112" s="36" t="s">
        <v>625</v>
      </c>
      <c r="B112" s="36" t="s">
        <v>612</v>
      </c>
      <c r="C112" s="36" t="s">
        <v>613</v>
      </c>
      <c r="D112" s="36" t="s">
        <v>448</v>
      </c>
      <c r="E112" s="36" t="s">
        <v>501</v>
      </c>
      <c r="F112" s="36"/>
      <c r="G112" s="36"/>
      <c r="H112" s="36"/>
      <c r="I112" s="36"/>
      <c r="J112" s="36" t="s">
        <v>520</v>
      </c>
      <c r="K112" s="36" t="s">
        <v>517</v>
      </c>
      <c r="L112" s="36"/>
      <c r="M112" s="36"/>
      <c r="N112" s="36"/>
      <c r="O112" s="36"/>
      <c r="P112" s="36"/>
      <c r="Q112" s="36"/>
    </row>
    <row r="113" spans="1:17" ht="14.25" customHeight="1" x14ac:dyDescent="0.25">
      <c r="A113" s="36" t="s">
        <v>624</v>
      </c>
      <c r="B113" s="36" t="s">
        <v>612</v>
      </c>
      <c r="C113" s="36" t="s">
        <v>613</v>
      </c>
      <c r="D113" s="36" t="s">
        <v>132</v>
      </c>
      <c r="E113" s="36" t="s">
        <v>501</v>
      </c>
      <c r="F113" s="36"/>
      <c r="G113" s="36"/>
      <c r="H113" s="36"/>
      <c r="I113" s="36"/>
      <c r="J113" s="36" t="s">
        <v>521</v>
      </c>
      <c r="K113" s="36" t="s">
        <v>522</v>
      </c>
      <c r="L113" s="36">
        <v>13</v>
      </c>
      <c r="M113" s="36"/>
      <c r="N113" s="36"/>
      <c r="O113" s="36"/>
      <c r="P113" s="36"/>
      <c r="Q113" s="36"/>
    </row>
    <row r="114" spans="1:17" ht="14.25" customHeight="1" x14ac:dyDescent="0.25">
      <c r="A114" s="36" t="s">
        <v>623</v>
      </c>
      <c r="B114" s="36" t="s">
        <v>612</v>
      </c>
      <c r="C114" s="36" t="s">
        <v>613</v>
      </c>
      <c r="D114" s="36" t="s">
        <v>402</v>
      </c>
      <c r="E114" s="36" t="s">
        <v>501</v>
      </c>
      <c r="F114" s="36"/>
      <c r="G114" s="36"/>
      <c r="H114" s="36"/>
      <c r="I114" s="36"/>
      <c r="J114" s="36" t="s">
        <v>523</v>
      </c>
      <c r="K114" s="36" t="s">
        <v>524</v>
      </c>
      <c r="L114" s="36">
        <v>24</v>
      </c>
      <c r="M114" s="36"/>
      <c r="N114" s="36"/>
      <c r="O114" s="36"/>
      <c r="P114" s="36"/>
      <c r="Q114" s="36"/>
    </row>
    <row r="115" spans="1:17" ht="14.25" customHeight="1" x14ac:dyDescent="0.25">
      <c r="A115" s="36" t="s">
        <v>622</v>
      </c>
      <c r="B115" s="36" t="s">
        <v>612</v>
      </c>
      <c r="C115" s="36" t="s">
        <v>613</v>
      </c>
      <c r="D115" s="36" t="s">
        <v>453</v>
      </c>
      <c r="E115" s="36" t="s">
        <v>501</v>
      </c>
      <c r="F115" s="36"/>
      <c r="G115" s="36"/>
      <c r="H115" s="36"/>
      <c r="I115" s="36"/>
      <c r="J115" s="36" t="s">
        <v>513</v>
      </c>
      <c r="K115" s="36" t="s">
        <v>525</v>
      </c>
      <c r="L115" s="36" t="s">
        <v>526</v>
      </c>
      <c r="M115" s="36"/>
      <c r="N115" s="36"/>
      <c r="O115" s="36"/>
      <c r="P115" s="36"/>
      <c r="Q115" s="36"/>
    </row>
    <row r="116" spans="1:17" ht="14.25" customHeight="1" x14ac:dyDescent="0.25">
      <c r="A116" s="36" t="s">
        <v>266</v>
      </c>
      <c r="B116" s="36" t="s">
        <v>612</v>
      </c>
      <c r="C116" s="36" t="s">
        <v>613</v>
      </c>
      <c r="D116" s="36" t="s">
        <v>448</v>
      </c>
      <c r="E116" s="36" t="s">
        <v>501</v>
      </c>
      <c r="F116" s="36"/>
      <c r="G116" s="36"/>
      <c r="H116" s="36"/>
      <c r="I116" s="36"/>
      <c r="J116" s="36" t="s">
        <v>527</v>
      </c>
      <c r="K116" s="36" t="s">
        <v>528</v>
      </c>
      <c r="L116" s="36">
        <v>11</v>
      </c>
      <c r="M116" s="36"/>
      <c r="N116" s="36"/>
      <c r="O116" s="36"/>
      <c r="P116" s="36"/>
      <c r="Q116" s="36"/>
    </row>
    <row r="117" spans="1:17" ht="14.25" customHeight="1" x14ac:dyDescent="0.25">
      <c r="A117" s="36" t="s">
        <v>267</v>
      </c>
      <c r="B117" s="36" t="s">
        <v>612</v>
      </c>
      <c r="C117" s="36" t="s">
        <v>613</v>
      </c>
      <c r="D117" s="36" t="s">
        <v>124</v>
      </c>
      <c r="E117" s="36" t="s">
        <v>501</v>
      </c>
      <c r="F117" s="36"/>
      <c r="G117" s="36"/>
      <c r="H117" s="36"/>
      <c r="I117" s="36"/>
      <c r="J117" s="36" t="s">
        <v>529</v>
      </c>
      <c r="K117" s="36" t="s">
        <v>132</v>
      </c>
      <c r="L117" s="36" t="s">
        <v>530</v>
      </c>
      <c r="M117" s="36"/>
      <c r="N117" s="36"/>
      <c r="O117" s="36"/>
      <c r="P117" s="36"/>
      <c r="Q117" s="36"/>
    </row>
    <row r="118" spans="1:17" ht="14.25" customHeight="1" x14ac:dyDescent="0.25">
      <c r="A118" s="36" t="s">
        <v>621</v>
      </c>
      <c r="B118" s="36" t="s">
        <v>612</v>
      </c>
      <c r="C118" s="36" t="s">
        <v>613</v>
      </c>
      <c r="D118" s="36" t="s">
        <v>438</v>
      </c>
      <c r="E118" s="36" t="s">
        <v>501</v>
      </c>
      <c r="F118" s="36"/>
      <c r="G118" s="36"/>
      <c r="H118" s="36"/>
      <c r="I118" s="36"/>
      <c r="J118" s="36" t="s">
        <v>531</v>
      </c>
      <c r="K118" s="36" t="s">
        <v>517</v>
      </c>
      <c r="L118" s="36"/>
      <c r="M118" s="36"/>
      <c r="N118" s="36"/>
      <c r="O118" s="36"/>
      <c r="P118" s="36"/>
      <c r="Q118" s="36"/>
    </row>
    <row r="119" spans="1:17" ht="14.25" customHeight="1" x14ac:dyDescent="0.25">
      <c r="A119" s="36" t="s">
        <v>269</v>
      </c>
      <c r="B119" s="36" t="s">
        <v>612</v>
      </c>
      <c r="C119" s="36" t="s">
        <v>613</v>
      </c>
      <c r="D119" s="36" t="s">
        <v>616</v>
      </c>
      <c r="E119" s="36" t="s">
        <v>501</v>
      </c>
      <c r="F119" s="36"/>
      <c r="G119" s="36"/>
      <c r="H119" s="36"/>
      <c r="I119" s="36"/>
      <c r="J119" s="36" t="s">
        <v>532</v>
      </c>
      <c r="K119" s="36" t="s">
        <v>533</v>
      </c>
      <c r="L119" s="36">
        <v>7</v>
      </c>
      <c r="M119" s="36"/>
      <c r="N119" s="36"/>
      <c r="O119" s="36"/>
      <c r="P119" s="36"/>
      <c r="Q119" s="36"/>
    </row>
    <row r="120" spans="1:17" ht="14.25" customHeight="1" x14ac:dyDescent="0.25">
      <c r="A120" s="36" t="s">
        <v>620</v>
      </c>
      <c r="B120" s="36" t="s">
        <v>612</v>
      </c>
      <c r="C120" s="36" t="s">
        <v>613</v>
      </c>
      <c r="D120" s="36" t="s">
        <v>448</v>
      </c>
      <c r="E120" s="36" t="s">
        <v>501</v>
      </c>
      <c r="F120" s="36"/>
      <c r="G120" s="36"/>
      <c r="H120" s="36"/>
      <c r="I120" s="36"/>
      <c r="J120" s="36" t="s">
        <v>509</v>
      </c>
      <c r="K120" s="36" t="s">
        <v>517</v>
      </c>
      <c r="L120" s="36"/>
      <c r="M120" s="36"/>
      <c r="N120" s="36"/>
      <c r="O120" s="36"/>
      <c r="P120" s="36"/>
      <c r="Q120" s="36"/>
    </row>
    <row r="121" spans="1:17" x14ac:dyDescent="0.25">
      <c r="A121" s="36" t="s">
        <v>271</v>
      </c>
      <c r="B121" s="36" t="s">
        <v>612</v>
      </c>
      <c r="C121" s="36" t="s">
        <v>613</v>
      </c>
      <c r="D121" s="36" t="s">
        <v>124</v>
      </c>
      <c r="E121" s="36" t="s">
        <v>501</v>
      </c>
      <c r="F121" s="36"/>
      <c r="G121" s="36"/>
      <c r="H121" s="36"/>
      <c r="I121" s="36"/>
      <c r="J121" s="36" t="s">
        <v>534</v>
      </c>
      <c r="K121" s="36" t="s">
        <v>132</v>
      </c>
      <c r="L121" s="36" t="s">
        <v>535</v>
      </c>
      <c r="M121" s="36"/>
      <c r="N121" s="36"/>
      <c r="O121" s="36"/>
      <c r="P121" s="36"/>
      <c r="Q121" s="36"/>
    </row>
    <row r="122" spans="1:17" ht="14.25" customHeight="1" x14ac:dyDescent="0.25">
      <c r="A122" s="36" t="s">
        <v>272</v>
      </c>
      <c r="B122" s="36" t="s">
        <v>612</v>
      </c>
      <c r="C122" s="36" t="s">
        <v>613</v>
      </c>
      <c r="D122" s="36" t="s">
        <v>399</v>
      </c>
      <c r="E122" s="36" t="s">
        <v>501</v>
      </c>
      <c r="F122" s="36"/>
      <c r="G122" s="36"/>
      <c r="H122" s="36"/>
      <c r="I122" s="36"/>
      <c r="J122" s="36" t="s">
        <v>138</v>
      </c>
      <c r="K122" s="36" t="s">
        <v>536</v>
      </c>
      <c r="L122" s="36">
        <v>14</v>
      </c>
      <c r="M122" s="36"/>
      <c r="N122" s="36"/>
      <c r="O122" s="36"/>
      <c r="P122" s="36"/>
      <c r="Q122" s="36"/>
    </row>
    <row r="123" spans="1:17" ht="14.25" customHeight="1" x14ac:dyDescent="0.25">
      <c r="A123" s="36" t="s">
        <v>273</v>
      </c>
      <c r="B123" s="36" t="s">
        <v>612</v>
      </c>
      <c r="C123" s="36" t="s">
        <v>613</v>
      </c>
      <c r="D123" s="36" t="s">
        <v>453</v>
      </c>
      <c r="E123" s="36" t="s">
        <v>501</v>
      </c>
      <c r="F123" s="36"/>
      <c r="G123" s="36"/>
      <c r="H123" s="36"/>
      <c r="I123" s="36"/>
      <c r="J123" s="36" t="s">
        <v>537</v>
      </c>
      <c r="K123" s="36" t="s">
        <v>516</v>
      </c>
      <c r="L123" s="36">
        <v>10</v>
      </c>
      <c r="M123" s="36"/>
      <c r="N123" s="36"/>
      <c r="O123" s="36"/>
      <c r="P123" s="36"/>
      <c r="Q123" s="36"/>
    </row>
    <row r="124" spans="1:17" ht="14.25" customHeight="1" x14ac:dyDescent="0.25">
      <c r="A124" s="36" t="s">
        <v>274</v>
      </c>
      <c r="B124" s="36" t="s">
        <v>612</v>
      </c>
      <c r="C124" s="36" t="s">
        <v>613</v>
      </c>
      <c r="D124" s="36" t="s">
        <v>616</v>
      </c>
      <c r="E124" s="36" t="s">
        <v>501</v>
      </c>
      <c r="F124" s="36"/>
      <c r="G124" s="36"/>
      <c r="H124" s="36"/>
      <c r="I124" s="36"/>
      <c r="J124" s="36" t="s">
        <v>534</v>
      </c>
      <c r="K124" s="36" t="s">
        <v>538</v>
      </c>
      <c r="L124" s="36" t="s">
        <v>539</v>
      </c>
      <c r="M124" s="36"/>
      <c r="N124" s="36"/>
      <c r="O124" s="36"/>
      <c r="P124" s="36"/>
      <c r="Q124" s="36"/>
    </row>
    <row r="125" spans="1:17" ht="14.25" customHeight="1" x14ac:dyDescent="0.25">
      <c r="A125" s="36" t="s">
        <v>275</v>
      </c>
      <c r="B125" s="36" t="s">
        <v>612</v>
      </c>
      <c r="C125" s="36" t="s">
        <v>613</v>
      </c>
      <c r="D125" s="36" t="s">
        <v>399</v>
      </c>
      <c r="E125" s="36" t="s">
        <v>501</v>
      </c>
      <c r="F125" s="36"/>
      <c r="G125" s="36"/>
      <c r="H125" s="36"/>
      <c r="I125" s="36"/>
      <c r="J125" s="36" t="s">
        <v>138</v>
      </c>
      <c r="K125" s="36" t="s">
        <v>506</v>
      </c>
      <c r="L125" s="36" t="s">
        <v>540</v>
      </c>
      <c r="M125" s="36"/>
      <c r="N125" s="36"/>
      <c r="O125" s="36"/>
      <c r="P125" s="36"/>
      <c r="Q125" s="36"/>
    </row>
    <row r="126" spans="1:17" ht="14.25" customHeight="1" x14ac:dyDescent="0.25">
      <c r="A126" s="36" t="s">
        <v>619</v>
      </c>
      <c r="B126" s="36" t="s">
        <v>612</v>
      </c>
      <c r="C126" s="36" t="s">
        <v>613</v>
      </c>
      <c r="D126" s="36" t="s">
        <v>124</v>
      </c>
      <c r="E126" s="36" t="s">
        <v>501</v>
      </c>
      <c r="F126" s="36"/>
      <c r="G126" s="36"/>
      <c r="H126" s="36"/>
      <c r="I126" s="36"/>
      <c r="J126" s="36" t="s">
        <v>511</v>
      </c>
      <c r="K126" s="36" t="s">
        <v>541</v>
      </c>
      <c r="L126" s="36" t="s">
        <v>542</v>
      </c>
      <c r="M126" s="36"/>
      <c r="N126" s="36"/>
      <c r="O126" s="36"/>
      <c r="P126" s="36"/>
      <c r="Q126" s="36"/>
    </row>
    <row r="127" spans="1:17" ht="14.25" customHeight="1" x14ac:dyDescent="0.25">
      <c r="A127" s="36" t="s">
        <v>618</v>
      </c>
      <c r="B127" s="36" t="s">
        <v>612</v>
      </c>
      <c r="C127" s="36" t="s">
        <v>613</v>
      </c>
      <c r="D127" s="36" t="s">
        <v>616</v>
      </c>
      <c r="E127" s="36" t="s">
        <v>501</v>
      </c>
      <c r="F127" s="36"/>
      <c r="G127" s="36"/>
      <c r="H127" s="36"/>
      <c r="I127" s="36"/>
      <c r="J127" s="36" t="s">
        <v>543</v>
      </c>
      <c r="K127" s="36" t="s">
        <v>448</v>
      </c>
      <c r="L127" s="36">
        <v>14</v>
      </c>
      <c r="M127" s="36"/>
      <c r="N127" s="36"/>
      <c r="O127" s="36"/>
      <c r="P127" s="36"/>
      <c r="Q127" s="36"/>
    </row>
    <row r="128" spans="1:17" ht="14.25" customHeight="1" x14ac:dyDescent="0.25">
      <c r="A128" s="36" t="s">
        <v>278</v>
      </c>
      <c r="B128" s="36" t="s">
        <v>612</v>
      </c>
      <c r="C128" s="36" t="s">
        <v>613</v>
      </c>
      <c r="D128" s="36" t="s">
        <v>132</v>
      </c>
      <c r="E128" s="36" t="s">
        <v>501</v>
      </c>
      <c r="F128" s="36"/>
      <c r="G128" s="36"/>
      <c r="H128" s="36"/>
      <c r="I128" s="36"/>
      <c r="J128" s="36" t="s">
        <v>544</v>
      </c>
      <c r="K128" s="36" t="s">
        <v>517</v>
      </c>
      <c r="L128" s="36" t="s">
        <v>539</v>
      </c>
      <c r="M128" s="36"/>
      <c r="N128" s="36"/>
      <c r="O128" s="36"/>
      <c r="P128" s="36"/>
      <c r="Q128" s="36"/>
    </row>
    <row r="129" spans="1:17" ht="14.25" customHeight="1" x14ac:dyDescent="0.25">
      <c r="A129" s="36" t="s">
        <v>279</v>
      </c>
      <c r="B129" s="36" t="s">
        <v>612</v>
      </c>
      <c r="C129" s="36" t="s">
        <v>613</v>
      </c>
      <c r="D129" s="36" t="s">
        <v>448</v>
      </c>
      <c r="E129" s="36" t="s">
        <v>501</v>
      </c>
      <c r="F129" s="36"/>
      <c r="G129" s="36"/>
      <c r="H129" s="36"/>
      <c r="I129" s="36"/>
      <c r="J129" s="36" t="s">
        <v>138</v>
      </c>
      <c r="K129" s="36" t="s">
        <v>545</v>
      </c>
      <c r="L129" s="36">
        <v>13</v>
      </c>
      <c r="M129" s="36"/>
      <c r="N129" s="36"/>
      <c r="O129" s="36"/>
      <c r="P129" s="36"/>
      <c r="Q129" s="36"/>
    </row>
    <row r="130" spans="1:17" ht="14.25" customHeight="1" x14ac:dyDescent="0.25">
      <c r="A130" s="36" t="s">
        <v>280</v>
      </c>
      <c r="B130" s="36" t="s">
        <v>612</v>
      </c>
      <c r="C130" s="36" t="s">
        <v>613</v>
      </c>
      <c r="D130" s="36" t="s">
        <v>124</v>
      </c>
      <c r="E130" s="36" t="s">
        <v>501</v>
      </c>
      <c r="F130" s="36"/>
      <c r="G130" s="36"/>
      <c r="H130" s="36"/>
      <c r="I130" s="36"/>
      <c r="J130" s="36" t="s">
        <v>537</v>
      </c>
      <c r="K130" s="36" t="s">
        <v>522</v>
      </c>
      <c r="L130" s="36">
        <v>23</v>
      </c>
      <c r="M130" s="36"/>
      <c r="N130" s="36"/>
      <c r="O130" s="36"/>
      <c r="P130" s="36"/>
      <c r="Q130" s="36"/>
    </row>
    <row r="131" spans="1:17" ht="14.25" customHeight="1" x14ac:dyDescent="0.25">
      <c r="A131" s="36" t="s">
        <v>617</v>
      </c>
      <c r="B131" s="36" t="s">
        <v>612</v>
      </c>
      <c r="C131" s="36" t="s">
        <v>613</v>
      </c>
      <c r="D131" s="36" t="s">
        <v>616</v>
      </c>
      <c r="E131" s="36" t="s">
        <v>501</v>
      </c>
      <c r="F131" s="36"/>
      <c r="G131" s="36"/>
      <c r="H131" s="36"/>
      <c r="I131" s="36"/>
      <c r="J131" s="36" t="s">
        <v>546</v>
      </c>
      <c r="K131" s="36" t="s">
        <v>547</v>
      </c>
      <c r="L131" s="36" t="s">
        <v>539</v>
      </c>
      <c r="M131" s="36"/>
      <c r="N131" s="36"/>
      <c r="O131" s="36"/>
      <c r="P131" s="36"/>
      <c r="Q131" s="36"/>
    </row>
    <row r="132" spans="1:17" ht="14.25" customHeight="1" x14ac:dyDescent="0.25">
      <c r="A132" s="36" t="s">
        <v>282</v>
      </c>
      <c r="B132" s="36" t="s">
        <v>612</v>
      </c>
      <c r="C132" s="36" t="s">
        <v>613</v>
      </c>
      <c r="D132" s="36" t="s">
        <v>124</v>
      </c>
      <c r="E132" s="36" t="s">
        <v>501</v>
      </c>
      <c r="F132" s="36"/>
      <c r="G132" s="36"/>
      <c r="H132" s="36"/>
      <c r="I132" s="36"/>
      <c r="J132" s="36" t="s">
        <v>511</v>
      </c>
      <c r="K132" s="36" t="s">
        <v>548</v>
      </c>
      <c r="L132" s="36">
        <v>16</v>
      </c>
      <c r="M132" s="36"/>
      <c r="N132" s="36"/>
      <c r="O132" s="36"/>
      <c r="P132" s="36"/>
      <c r="Q132" s="36"/>
    </row>
    <row r="133" spans="1:17" ht="14.25" customHeight="1" x14ac:dyDescent="0.25">
      <c r="A133" s="36" t="s">
        <v>283</v>
      </c>
      <c r="B133" s="36" t="s">
        <v>612</v>
      </c>
      <c r="C133" s="36" t="s">
        <v>613</v>
      </c>
      <c r="D133" s="36" t="s">
        <v>132</v>
      </c>
      <c r="E133" s="36" t="s">
        <v>501</v>
      </c>
      <c r="F133" s="36"/>
      <c r="G133" s="36"/>
      <c r="H133" s="36"/>
      <c r="I133" s="36"/>
      <c r="J133" s="36" t="s">
        <v>549</v>
      </c>
      <c r="K133" s="36" t="s">
        <v>448</v>
      </c>
      <c r="L133" s="36" t="s">
        <v>530</v>
      </c>
      <c r="M133" s="36"/>
      <c r="N133" s="36"/>
      <c r="O133" s="36"/>
      <c r="P133" s="36"/>
      <c r="Q133" s="36"/>
    </row>
    <row r="134" spans="1:17" ht="14.25" customHeight="1" x14ac:dyDescent="0.25">
      <c r="A134" s="36" t="s">
        <v>284</v>
      </c>
      <c r="B134" s="36" t="s">
        <v>612</v>
      </c>
      <c r="C134" s="36" t="s">
        <v>613</v>
      </c>
      <c r="D134" s="36" t="s">
        <v>453</v>
      </c>
      <c r="E134" s="36" t="s">
        <v>501</v>
      </c>
      <c r="F134" s="36"/>
      <c r="G134" s="36"/>
      <c r="H134" s="36"/>
      <c r="I134" s="36"/>
      <c r="J134" s="36" t="s">
        <v>549</v>
      </c>
      <c r="K134" s="36" t="s">
        <v>550</v>
      </c>
      <c r="L134" s="36" t="s">
        <v>539</v>
      </c>
      <c r="M134" s="36"/>
      <c r="N134" s="36"/>
      <c r="O134" s="36"/>
      <c r="P134" s="36"/>
      <c r="Q134" s="36"/>
    </row>
    <row r="135" spans="1:17" ht="14.25" customHeight="1" x14ac:dyDescent="0.25">
      <c r="A135" s="36" t="s">
        <v>615</v>
      </c>
      <c r="B135" s="36" t="s">
        <v>612</v>
      </c>
      <c r="C135" s="36" t="s">
        <v>613</v>
      </c>
      <c r="D135" s="36" t="s">
        <v>614</v>
      </c>
      <c r="E135" s="36" t="s">
        <v>501</v>
      </c>
      <c r="F135" s="36"/>
      <c r="G135" s="36"/>
      <c r="H135" s="36"/>
      <c r="I135" s="36"/>
      <c r="J135" s="36" t="s">
        <v>551</v>
      </c>
      <c r="K135" s="36" t="s">
        <v>552</v>
      </c>
      <c r="L135" s="36">
        <v>13</v>
      </c>
      <c r="M135" s="36"/>
      <c r="N135" s="36"/>
      <c r="O135" s="36"/>
      <c r="P135" s="36"/>
      <c r="Q135" s="36"/>
    </row>
    <row r="136" spans="1:17" ht="14.25" customHeight="1" x14ac:dyDescent="0.25">
      <c r="A136" s="36" t="s">
        <v>286</v>
      </c>
      <c r="B136" s="36" t="s">
        <v>612</v>
      </c>
      <c r="C136" s="36" t="s">
        <v>613</v>
      </c>
      <c r="D136" s="36" t="s">
        <v>132</v>
      </c>
      <c r="E136" s="36" t="s">
        <v>501</v>
      </c>
      <c r="F136" s="36"/>
      <c r="G136" s="36"/>
      <c r="H136" s="36"/>
      <c r="I136" s="36"/>
      <c r="J136" s="36" t="s">
        <v>553</v>
      </c>
      <c r="K136" s="36" t="s">
        <v>458</v>
      </c>
      <c r="L136" s="36">
        <v>15</v>
      </c>
      <c r="M136" s="36"/>
      <c r="N136" s="36"/>
      <c r="O136" s="36"/>
      <c r="P136" s="36"/>
      <c r="Q136" s="36"/>
    </row>
    <row r="137" spans="1:17" ht="14.25" customHeight="1" x14ac:dyDescent="0.25">
      <c r="A137" s="36" t="s">
        <v>287</v>
      </c>
      <c r="B137" s="36" t="s">
        <v>612</v>
      </c>
      <c r="C137" s="36" t="s">
        <v>613</v>
      </c>
      <c r="D137" s="36" t="s">
        <v>614</v>
      </c>
      <c r="E137" s="36" t="s">
        <v>501</v>
      </c>
      <c r="F137" s="36"/>
      <c r="G137" s="36"/>
      <c r="H137" s="36"/>
      <c r="I137" s="36"/>
      <c r="J137" s="36" t="s">
        <v>515</v>
      </c>
      <c r="K137" s="36" t="s">
        <v>130</v>
      </c>
      <c r="L137" s="36">
        <v>13</v>
      </c>
      <c r="M137" s="36"/>
      <c r="N137" s="36"/>
      <c r="O137" s="36"/>
      <c r="P137" s="36"/>
      <c r="Q137" s="36"/>
    </row>
    <row r="138" spans="1:17" ht="14.25" customHeight="1" x14ac:dyDescent="0.25">
      <c r="A138" s="36" t="s">
        <v>288</v>
      </c>
      <c r="B138" s="36" t="s">
        <v>612</v>
      </c>
      <c r="C138" s="36" t="s">
        <v>613</v>
      </c>
      <c r="D138" s="36" t="s">
        <v>124</v>
      </c>
      <c r="E138" s="36" t="s">
        <v>501</v>
      </c>
      <c r="F138" s="36"/>
      <c r="G138" s="36"/>
      <c r="H138" s="36"/>
      <c r="I138" s="36"/>
      <c r="J138" s="36" t="s">
        <v>554</v>
      </c>
      <c r="K138" s="36" t="s">
        <v>555</v>
      </c>
      <c r="L138" s="36">
        <v>10.5</v>
      </c>
      <c r="M138" s="36"/>
      <c r="N138" s="36"/>
      <c r="O138" s="36"/>
      <c r="P138" s="36"/>
      <c r="Q138" s="36"/>
    </row>
    <row r="139" spans="1:17" ht="14.25" customHeight="1" x14ac:dyDescent="0.25">
      <c r="A139" s="36" t="s">
        <v>289</v>
      </c>
      <c r="B139" s="36" t="s">
        <v>612</v>
      </c>
      <c r="C139" s="36" t="s">
        <v>613</v>
      </c>
      <c r="D139" s="36" t="s">
        <v>453</v>
      </c>
      <c r="E139" s="36" t="s">
        <v>501</v>
      </c>
      <c r="F139" s="36"/>
      <c r="G139" s="36"/>
      <c r="H139" s="36"/>
      <c r="I139" s="36"/>
      <c r="J139" s="36" t="s">
        <v>554</v>
      </c>
      <c r="K139" s="36" t="s">
        <v>517</v>
      </c>
      <c r="L139" s="36" t="s">
        <v>539</v>
      </c>
      <c r="M139" s="36"/>
      <c r="N139" s="36"/>
      <c r="O139" s="36"/>
      <c r="P139" s="36"/>
      <c r="Q139" s="36"/>
    </row>
    <row r="140" spans="1:17" ht="14.25" customHeight="1" x14ac:dyDescent="0.25">
      <c r="A140" s="36" t="s">
        <v>290</v>
      </c>
      <c r="B140" s="36" t="s">
        <v>612</v>
      </c>
      <c r="C140" s="36" t="s">
        <v>613</v>
      </c>
      <c r="D140" s="36" t="s">
        <v>399</v>
      </c>
      <c r="E140" s="36" t="s">
        <v>501</v>
      </c>
      <c r="F140" s="36"/>
      <c r="G140" s="36"/>
      <c r="H140" s="36"/>
      <c r="I140" s="36"/>
      <c r="J140" s="36" t="s">
        <v>544</v>
      </c>
      <c r="K140" s="36" t="s">
        <v>556</v>
      </c>
      <c r="L140" s="36">
        <v>18.5</v>
      </c>
      <c r="M140" s="36"/>
      <c r="N140" s="36"/>
      <c r="O140" s="36"/>
      <c r="P140" s="36"/>
      <c r="Q140" s="36"/>
    </row>
    <row r="141" spans="1:17" ht="14.25" customHeight="1" x14ac:dyDescent="0.25">
      <c r="A141" s="39" t="s">
        <v>557</v>
      </c>
      <c r="B141" s="39"/>
      <c r="C141" s="39"/>
      <c r="D141" s="39">
        <v>20.5</v>
      </c>
      <c r="E141" s="39" t="s">
        <v>501</v>
      </c>
      <c r="F141" s="39"/>
      <c r="G141" s="39"/>
      <c r="H141" s="39"/>
      <c r="I141" s="39"/>
      <c r="J141" s="39"/>
      <c r="K141" s="39"/>
      <c r="L141" s="39"/>
      <c r="M141" s="39"/>
      <c r="N141" s="39"/>
      <c r="O141" s="39"/>
      <c r="P141" s="39"/>
      <c r="Q141" s="39"/>
    </row>
    <row r="142" spans="1:17" ht="14.25" customHeight="1" x14ac:dyDescent="0.25">
      <c r="A142" s="39" t="s">
        <v>558</v>
      </c>
      <c r="B142" s="39"/>
      <c r="C142" s="39"/>
      <c r="D142" s="39">
        <v>15</v>
      </c>
      <c r="E142" s="39" t="s">
        <v>501</v>
      </c>
      <c r="F142" s="39"/>
      <c r="G142" s="39"/>
      <c r="H142" s="39"/>
      <c r="I142" s="39"/>
      <c r="J142" s="39"/>
      <c r="K142" s="39"/>
      <c r="L142" s="39"/>
      <c r="M142" s="39"/>
      <c r="N142" s="39"/>
      <c r="O142" s="39"/>
      <c r="P142" s="39"/>
      <c r="Q142" s="39"/>
    </row>
    <row r="143" spans="1:17" ht="14.25" customHeight="1" x14ac:dyDescent="0.25">
      <c r="A143" s="39" t="s">
        <v>559</v>
      </c>
      <c r="B143" s="39"/>
      <c r="C143" s="39"/>
      <c r="D143" s="39">
        <v>12</v>
      </c>
      <c r="E143" s="39" t="s">
        <v>501</v>
      </c>
      <c r="F143" s="39"/>
      <c r="G143" s="39"/>
      <c r="H143" s="39"/>
      <c r="I143" s="39"/>
      <c r="J143" s="39"/>
      <c r="K143" s="39"/>
      <c r="L143" s="39"/>
      <c r="M143" s="39"/>
      <c r="N143" s="39"/>
      <c r="O143" s="39"/>
      <c r="P143" s="39"/>
      <c r="Q143" s="39"/>
    </row>
    <row r="144" spans="1:17" ht="14.25" customHeight="1" x14ac:dyDescent="0.25">
      <c r="A144" s="39" t="s">
        <v>560</v>
      </c>
      <c r="B144" s="39"/>
      <c r="C144" s="39"/>
      <c r="D144" s="39">
        <v>15</v>
      </c>
      <c r="E144" s="39" t="s">
        <v>501</v>
      </c>
      <c r="F144" s="39"/>
      <c r="G144" s="39"/>
      <c r="H144" s="39"/>
      <c r="I144" s="39"/>
      <c r="J144" s="39"/>
      <c r="K144" s="39"/>
      <c r="L144" s="39"/>
      <c r="M144" s="39"/>
      <c r="N144" s="39"/>
      <c r="O144" s="39"/>
      <c r="P144" s="39"/>
      <c r="Q144" s="39"/>
    </row>
    <row r="145" spans="1:17" ht="14.25" customHeight="1" x14ac:dyDescent="0.25">
      <c r="A145" s="39" t="s">
        <v>561</v>
      </c>
      <c r="B145" s="39"/>
      <c r="C145" s="39"/>
      <c r="D145" s="39">
        <v>15.5</v>
      </c>
      <c r="E145" s="39" t="s">
        <v>501</v>
      </c>
      <c r="F145" s="39"/>
      <c r="G145" s="39"/>
      <c r="H145" s="39"/>
      <c r="I145" s="39"/>
      <c r="J145" s="39"/>
      <c r="K145" s="39"/>
      <c r="L145" s="39"/>
      <c r="M145" s="39"/>
      <c r="N145" s="39"/>
      <c r="O145" s="39"/>
      <c r="P145" s="39"/>
      <c r="Q145" s="39"/>
    </row>
    <row r="146" spans="1:17" ht="14.25" customHeight="1" x14ac:dyDescent="0.25">
      <c r="A146" s="39" t="s">
        <v>562</v>
      </c>
      <c r="B146" s="39"/>
      <c r="C146" s="39"/>
      <c r="D146" s="39">
        <v>12</v>
      </c>
      <c r="E146" s="39" t="s">
        <v>501</v>
      </c>
      <c r="F146" s="39"/>
      <c r="G146" s="39"/>
      <c r="H146" s="39"/>
      <c r="I146" s="39"/>
      <c r="J146" s="39"/>
      <c r="K146" s="39"/>
      <c r="L146" s="39"/>
      <c r="M146" s="39"/>
      <c r="N146" s="39"/>
      <c r="O146" s="39"/>
      <c r="P146" s="39"/>
      <c r="Q146" s="39"/>
    </row>
    <row r="147" spans="1:17" ht="14.25" customHeight="1" x14ac:dyDescent="0.25">
      <c r="A147" s="39" t="s">
        <v>563</v>
      </c>
      <c r="B147" s="39"/>
      <c r="C147" s="39"/>
      <c r="D147" s="39">
        <v>16</v>
      </c>
      <c r="E147" s="39" t="s">
        <v>501</v>
      </c>
      <c r="F147" s="39"/>
      <c r="G147" s="39"/>
      <c r="H147" s="39"/>
      <c r="I147" s="39"/>
      <c r="J147" s="39"/>
      <c r="K147" s="39"/>
      <c r="L147" s="39"/>
      <c r="M147" s="39"/>
      <c r="N147" s="39"/>
      <c r="O147" s="39"/>
      <c r="P147" s="39"/>
      <c r="Q147" s="39"/>
    </row>
    <row r="148" spans="1:17" ht="14.25" customHeight="1" x14ac:dyDescent="0.25">
      <c r="A148" s="39" t="s">
        <v>564</v>
      </c>
      <c r="B148" s="39"/>
      <c r="C148" s="39"/>
      <c r="D148" s="39">
        <v>13</v>
      </c>
      <c r="E148" s="39" t="s">
        <v>501</v>
      </c>
      <c r="F148" s="39"/>
      <c r="G148" s="39"/>
      <c r="H148" s="39"/>
      <c r="I148" s="39"/>
      <c r="J148" s="39"/>
      <c r="K148" s="39"/>
      <c r="L148" s="39"/>
      <c r="M148" s="39"/>
      <c r="N148" s="39"/>
      <c r="O148" s="39"/>
      <c r="P148" s="39"/>
      <c r="Q148" s="39"/>
    </row>
    <row r="149" spans="1:17" ht="14.25" customHeight="1" x14ac:dyDescent="0.25">
      <c r="A149" s="39" t="s">
        <v>565</v>
      </c>
      <c r="B149" s="39"/>
      <c r="C149" s="39"/>
      <c r="D149" s="39">
        <v>8</v>
      </c>
      <c r="E149" s="39" t="s">
        <v>501</v>
      </c>
      <c r="F149" s="39"/>
      <c r="G149" s="39"/>
      <c r="H149" s="39"/>
      <c r="I149" s="39"/>
      <c r="J149" s="39"/>
      <c r="K149" s="39"/>
      <c r="L149" s="39"/>
      <c r="M149" s="39"/>
      <c r="N149" s="39"/>
      <c r="O149" s="39"/>
      <c r="P149" s="39"/>
      <c r="Q149" s="39"/>
    </row>
    <row r="150" spans="1:17" ht="14.25" customHeight="1" x14ac:dyDescent="0.25">
      <c r="A150" s="39" t="s">
        <v>566</v>
      </c>
      <c r="B150" s="39"/>
      <c r="C150" s="39"/>
      <c r="D150" s="39">
        <v>9</v>
      </c>
      <c r="E150" s="39" t="s">
        <v>501</v>
      </c>
      <c r="F150" s="39"/>
      <c r="G150" s="39"/>
      <c r="H150" s="39"/>
      <c r="I150" s="39"/>
      <c r="J150" s="39"/>
      <c r="K150" s="39"/>
      <c r="L150" s="39"/>
      <c r="M150" s="39"/>
      <c r="N150" s="39"/>
      <c r="O150" s="39"/>
      <c r="P150" s="39"/>
      <c r="Q150" s="39"/>
    </row>
    <row r="151" spans="1:17" ht="14.25" customHeight="1" x14ac:dyDescent="0.25">
      <c r="A151" s="39" t="s">
        <v>567</v>
      </c>
      <c r="B151" s="39" t="s">
        <v>612</v>
      </c>
      <c r="C151" s="39"/>
      <c r="D151" s="39">
        <v>12</v>
      </c>
      <c r="E151" s="39" t="s">
        <v>502</v>
      </c>
      <c r="F151" s="39"/>
      <c r="G151" s="39"/>
      <c r="H151" s="39"/>
      <c r="I151" s="39"/>
      <c r="J151" s="39"/>
      <c r="K151" s="39"/>
      <c r="L151" s="39"/>
      <c r="M151" s="39"/>
      <c r="N151" s="39"/>
      <c r="O151" s="39"/>
      <c r="P151" s="39"/>
      <c r="Q151" s="39"/>
    </row>
    <row r="152" spans="1:17" ht="14.25" customHeight="1" x14ac:dyDescent="0.25">
      <c r="A152" s="39" t="s">
        <v>568</v>
      </c>
      <c r="B152" s="39" t="s">
        <v>612</v>
      </c>
      <c r="C152" s="39"/>
      <c r="D152" s="39">
        <v>19</v>
      </c>
      <c r="E152" s="39" t="s">
        <v>502</v>
      </c>
      <c r="F152" s="39"/>
      <c r="G152" s="39"/>
      <c r="H152" s="39"/>
      <c r="I152" s="39"/>
      <c r="J152" s="39"/>
      <c r="K152" s="39"/>
      <c r="L152" s="39"/>
      <c r="M152" s="39"/>
      <c r="N152" s="39"/>
      <c r="O152" s="39"/>
      <c r="P152" s="39"/>
      <c r="Q152" s="39"/>
    </row>
    <row r="153" spans="1:17" ht="14.25" customHeight="1" x14ac:dyDescent="0.25">
      <c r="A153" s="39" t="s">
        <v>569</v>
      </c>
      <c r="B153" s="39" t="s">
        <v>612</v>
      </c>
      <c r="C153" s="39"/>
      <c r="D153" s="39">
        <v>21.5</v>
      </c>
      <c r="E153" s="39" t="s">
        <v>502</v>
      </c>
      <c r="F153" s="39"/>
      <c r="G153" s="39"/>
      <c r="H153" s="39"/>
      <c r="I153" s="39"/>
      <c r="J153" s="39"/>
      <c r="K153" s="39"/>
      <c r="L153" s="39"/>
      <c r="M153" s="39"/>
      <c r="N153" s="39"/>
      <c r="O153" s="39"/>
      <c r="P153" s="39"/>
      <c r="Q153" s="39"/>
    </row>
    <row r="154" spans="1:17" ht="14.25" customHeight="1" x14ac:dyDescent="0.25">
      <c r="A154" s="39" t="s">
        <v>570</v>
      </c>
      <c r="B154" s="39" t="s">
        <v>612</v>
      </c>
      <c r="C154" s="39"/>
      <c r="D154" s="39">
        <v>24</v>
      </c>
      <c r="E154" s="39" t="s">
        <v>502</v>
      </c>
      <c r="F154" s="39"/>
      <c r="G154" s="39"/>
      <c r="H154" s="39"/>
      <c r="I154" s="39"/>
      <c r="J154" s="39"/>
      <c r="K154" s="39"/>
      <c r="L154" s="39"/>
      <c r="M154" s="39"/>
      <c r="N154" s="39"/>
      <c r="O154" s="39"/>
      <c r="P154" s="39"/>
      <c r="Q154" s="39"/>
    </row>
    <row r="155" spans="1:17" ht="14.25" customHeight="1" x14ac:dyDescent="0.25">
      <c r="A155" s="39" t="s">
        <v>571</v>
      </c>
      <c r="B155" s="39" t="s">
        <v>612</v>
      </c>
      <c r="C155" s="39"/>
      <c r="D155" s="39">
        <v>16</v>
      </c>
      <c r="E155" s="39" t="s">
        <v>502</v>
      </c>
      <c r="F155" s="39"/>
      <c r="G155" s="39"/>
      <c r="H155" s="39"/>
      <c r="I155" s="39"/>
      <c r="J155" s="39"/>
      <c r="K155" s="39"/>
      <c r="L155" s="39"/>
      <c r="M155" s="39"/>
      <c r="N155" s="39"/>
      <c r="O155" s="39"/>
      <c r="P155" s="39"/>
      <c r="Q155" s="39"/>
    </row>
    <row r="156" spans="1:17" ht="14.25" customHeight="1" x14ac:dyDescent="0.25">
      <c r="A156" s="39" t="s">
        <v>572</v>
      </c>
      <c r="B156" s="39" t="s">
        <v>612</v>
      </c>
      <c r="C156" s="39"/>
      <c r="D156" s="39">
        <v>16</v>
      </c>
      <c r="E156" s="39" t="s">
        <v>502</v>
      </c>
      <c r="F156" s="39"/>
      <c r="G156" s="39"/>
      <c r="H156" s="39"/>
      <c r="I156" s="39"/>
      <c r="J156" s="39"/>
      <c r="K156" s="39"/>
      <c r="L156" s="39"/>
      <c r="M156" s="39"/>
      <c r="N156" s="39"/>
      <c r="O156" s="39"/>
      <c r="P156" s="39"/>
      <c r="Q156" s="39"/>
    </row>
    <row r="157" spans="1:17" ht="14.25" customHeight="1" x14ac:dyDescent="0.25">
      <c r="A157" s="39" t="s">
        <v>573</v>
      </c>
      <c r="B157" s="39" t="s">
        <v>612</v>
      </c>
      <c r="C157" s="39"/>
      <c r="D157" s="39">
        <v>13.5</v>
      </c>
      <c r="E157" s="39" t="s">
        <v>502</v>
      </c>
      <c r="F157" s="39"/>
      <c r="G157" s="39"/>
      <c r="H157" s="39"/>
      <c r="I157" s="39"/>
      <c r="J157" s="39"/>
      <c r="K157" s="39"/>
      <c r="L157" s="39"/>
      <c r="M157" s="39"/>
      <c r="N157" s="39"/>
      <c r="O157" s="39"/>
      <c r="P157" s="39"/>
      <c r="Q157" s="39"/>
    </row>
    <row r="158" spans="1:17" ht="14.25" customHeight="1" x14ac:dyDescent="0.25">
      <c r="A158" s="39" t="s">
        <v>574</v>
      </c>
      <c r="B158" s="39" t="s">
        <v>612</v>
      </c>
      <c r="C158" s="39"/>
      <c r="D158" s="39">
        <v>13.5</v>
      </c>
      <c r="E158" s="39" t="s">
        <v>502</v>
      </c>
      <c r="F158" s="39"/>
      <c r="G158" s="39"/>
      <c r="H158" s="39"/>
      <c r="I158" s="39"/>
      <c r="J158" s="39"/>
      <c r="K158" s="39"/>
      <c r="L158" s="39"/>
      <c r="M158" s="39"/>
      <c r="N158" s="39"/>
      <c r="O158" s="39"/>
      <c r="P158" s="39"/>
      <c r="Q158" s="39"/>
    </row>
    <row r="159" spans="1:17" ht="14.25" customHeight="1" x14ac:dyDescent="0.25">
      <c r="A159" s="39" t="s">
        <v>575</v>
      </c>
      <c r="B159" s="39" t="s">
        <v>612</v>
      </c>
      <c r="C159" s="39"/>
      <c r="D159" s="39">
        <v>13</v>
      </c>
      <c r="E159" s="39" t="s">
        <v>502</v>
      </c>
      <c r="F159" s="39"/>
      <c r="G159" s="39"/>
      <c r="H159" s="39"/>
      <c r="I159" s="39"/>
      <c r="J159" s="39"/>
      <c r="K159" s="39"/>
      <c r="L159" s="39"/>
      <c r="M159" s="39"/>
      <c r="N159" s="39"/>
      <c r="O159" s="39"/>
      <c r="P159" s="39"/>
      <c r="Q159" s="39"/>
    </row>
    <row r="160" spans="1:17" ht="14.25" customHeight="1" x14ac:dyDescent="0.25">
      <c r="A160" s="39" t="s">
        <v>576</v>
      </c>
      <c r="B160" s="39" t="s">
        <v>612</v>
      </c>
      <c r="C160" s="39"/>
      <c r="D160" s="39">
        <v>17</v>
      </c>
      <c r="E160" s="39" t="s">
        <v>502</v>
      </c>
      <c r="F160" s="39"/>
      <c r="G160" s="39"/>
      <c r="H160" s="39"/>
      <c r="I160" s="39"/>
      <c r="J160" s="39"/>
      <c r="K160" s="39"/>
      <c r="L160" s="39"/>
      <c r="M160" s="39"/>
      <c r="N160" s="39"/>
      <c r="O160" s="39"/>
      <c r="P160" s="39"/>
      <c r="Q160" s="39"/>
    </row>
    <row r="161" spans="1:17" ht="14.25" customHeight="1" x14ac:dyDescent="0.25">
      <c r="A161" s="39" t="s">
        <v>577</v>
      </c>
      <c r="B161" s="39" t="s">
        <v>612</v>
      </c>
      <c r="C161" s="39"/>
      <c r="D161" s="39">
        <v>15.5</v>
      </c>
      <c r="E161" s="39" t="s">
        <v>502</v>
      </c>
      <c r="F161" s="39"/>
      <c r="G161" s="39"/>
      <c r="H161" s="39"/>
      <c r="I161" s="39"/>
      <c r="J161" s="39"/>
      <c r="K161" s="39"/>
      <c r="L161" s="39"/>
      <c r="M161" s="39"/>
      <c r="N161" s="39"/>
      <c r="O161" s="39"/>
      <c r="P161" s="39"/>
      <c r="Q161" s="39"/>
    </row>
    <row r="162" spans="1:17" ht="14.25" customHeight="1" x14ac:dyDescent="0.25">
      <c r="A162" s="39" t="s">
        <v>578</v>
      </c>
      <c r="B162" s="39" t="s">
        <v>612</v>
      </c>
      <c r="C162" s="39"/>
      <c r="D162" s="39">
        <v>19.5</v>
      </c>
      <c r="E162" s="39" t="s">
        <v>502</v>
      </c>
      <c r="F162" s="39"/>
      <c r="G162" s="39"/>
      <c r="H162" s="39"/>
      <c r="I162" s="39"/>
      <c r="J162" s="39"/>
      <c r="K162" s="39"/>
      <c r="L162" s="39"/>
      <c r="M162" s="39"/>
      <c r="N162" s="39"/>
      <c r="O162" s="39"/>
      <c r="P162" s="39"/>
      <c r="Q162" s="39"/>
    </row>
    <row r="163" spans="1:17" ht="14.25" customHeight="1" x14ac:dyDescent="0.25">
      <c r="A163" s="39" t="s">
        <v>579</v>
      </c>
      <c r="B163" s="39" t="s">
        <v>612</v>
      </c>
      <c r="C163" s="39"/>
      <c r="D163" s="39">
        <v>11</v>
      </c>
      <c r="E163" s="39" t="s">
        <v>503</v>
      </c>
      <c r="F163" s="39"/>
      <c r="G163" s="39"/>
      <c r="H163" s="39"/>
      <c r="I163" s="39"/>
      <c r="J163" s="39"/>
      <c r="K163" s="39"/>
      <c r="L163" s="39"/>
      <c r="M163" s="39"/>
      <c r="N163" s="39"/>
      <c r="O163" s="39"/>
      <c r="P163" s="39"/>
      <c r="Q163" s="39"/>
    </row>
    <row r="164" spans="1:17" ht="14.25" customHeight="1" x14ac:dyDescent="0.25">
      <c r="A164" s="39" t="s">
        <v>580</v>
      </c>
      <c r="B164" s="39" t="s">
        <v>612</v>
      </c>
      <c r="C164" s="39"/>
      <c r="D164" s="39">
        <v>6</v>
      </c>
      <c r="E164" s="39" t="s">
        <v>503</v>
      </c>
      <c r="F164" s="39"/>
      <c r="G164" s="39"/>
      <c r="H164" s="39"/>
      <c r="I164" s="39"/>
      <c r="J164" s="39"/>
      <c r="K164" s="39"/>
      <c r="L164" s="39"/>
      <c r="M164" s="39"/>
      <c r="N164" s="39"/>
      <c r="O164" s="39"/>
      <c r="P164" s="39"/>
      <c r="Q164" s="39"/>
    </row>
    <row r="165" spans="1:17" ht="14.25" customHeight="1" x14ac:dyDescent="0.25">
      <c r="A165" s="39" t="s">
        <v>581</v>
      </c>
      <c r="B165" s="39" t="s">
        <v>612</v>
      </c>
      <c r="C165" s="39"/>
      <c r="D165" s="39">
        <v>10.5</v>
      </c>
      <c r="E165" s="39" t="s">
        <v>503</v>
      </c>
      <c r="F165" s="39"/>
      <c r="G165" s="39"/>
      <c r="H165" s="39"/>
      <c r="I165" s="39"/>
      <c r="J165" s="39"/>
      <c r="K165" s="39"/>
      <c r="L165" s="39"/>
      <c r="M165" s="39"/>
      <c r="N165" s="39"/>
      <c r="O165" s="39"/>
      <c r="P165" s="39"/>
      <c r="Q165" s="39"/>
    </row>
    <row r="166" spans="1:17" ht="14.25" customHeight="1" x14ac:dyDescent="0.25">
      <c r="A166" s="8"/>
      <c r="B166" s="8"/>
      <c r="C166" s="8"/>
      <c r="D166" s="8"/>
      <c r="E166" s="8"/>
      <c r="F166" s="134"/>
      <c r="G166" s="8"/>
      <c r="H166" s="133"/>
      <c r="I166" s="8"/>
      <c r="J166" s="8"/>
      <c r="K166" s="8"/>
    </row>
    <row r="167" spans="1:17" ht="14.25" customHeight="1" x14ac:dyDescent="0.25">
      <c r="A167" s="14" t="s">
        <v>211</v>
      </c>
      <c r="B167" s="14"/>
      <c r="C167" s="14"/>
      <c r="D167" s="14"/>
      <c r="E167" s="14" t="s">
        <v>212</v>
      </c>
      <c r="F167" s="14"/>
      <c r="G167" s="14"/>
      <c r="H167" s="14"/>
      <c r="I167" s="14"/>
      <c r="J167" s="14" t="s">
        <v>187</v>
      </c>
      <c r="K167" s="14" t="s">
        <v>188</v>
      </c>
      <c r="L167" s="4" t="s">
        <v>189</v>
      </c>
      <c r="M167" s="4" t="s">
        <v>190</v>
      </c>
      <c r="N167" s="4" t="s">
        <v>191</v>
      </c>
      <c r="O167" s="4" t="s">
        <v>192</v>
      </c>
    </row>
    <row r="168" spans="1:17" ht="14.25" customHeight="1" x14ac:dyDescent="0.25">
      <c r="A168" s="14">
        <v>1</v>
      </c>
      <c r="B168" s="14" t="s">
        <v>243</v>
      </c>
      <c r="C168" s="14"/>
      <c r="D168" s="14" t="s">
        <v>237</v>
      </c>
      <c r="E168" s="14">
        <v>77</v>
      </c>
      <c r="F168" s="14"/>
      <c r="G168" s="14"/>
      <c r="H168" s="14"/>
      <c r="I168" s="14"/>
      <c r="J168" s="14" t="s">
        <v>193</v>
      </c>
      <c r="K168" s="14" t="s">
        <v>194</v>
      </c>
      <c r="L168" s="4" t="s">
        <v>194</v>
      </c>
      <c r="M168" s="4">
        <v>0.5</v>
      </c>
      <c r="N168" s="4" t="s">
        <v>195</v>
      </c>
      <c r="O168" s="4">
        <v>40</v>
      </c>
    </row>
    <row r="169" spans="1:17" ht="14.25" customHeight="1" x14ac:dyDescent="0.25">
      <c r="A169" s="14">
        <v>2</v>
      </c>
      <c r="B169" s="14"/>
      <c r="C169" s="14"/>
      <c r="D169" s="14"/>
      <c r="E169" s="14">
        <v>30</v>
      </c>
      <c r="F169" s="14"/>
      <c r="G169" s="14"/>
      <c r="H169" s="14"/>
      <c r="I169" s="14"/>
      <c r="J169" s="14" t="s">
        <v>194</v>
      </c>
      <c r="K169" s="14" t="s">
        <v>194</v>
      </c>
      <c r="L169" s="4" t="s">
        <v>193</v>
      </c>
      <c r="M169" s="4">
        <v>0.5</v>
      </c>
      <c r="N169" s="4" t="s">
        <v>196</v>
      </c>
      <c r="O169" s="4">
        <v>70</v>
      </c>
    </row>
    <row r="170" spans="1:17" ht="14.25" customHeight="1" x14ac:dyDescent="0.25">
      <c r="A170" s="14">
        <v>3</v>
      </c>
      <c r="B170" s="14"/>
      <c r="C170" s="14"/>
      <c r="D170" s="14"/>
      <c r="E170" s="14" t="s">
        <v>197</v>
      </c>
      <c r="F170" s="14"/>
      <c r="G170" s="14"/>
      <c r="H170" s="14"/>
      <c r="I170" s="14"/>
      <c r="J170" s="14" t="s">
        <v>194</v>
      </c>
      <c r="K170" s="14" t="s">
        <v>194</v>
      </c>
      <c r="L170" s="4" t="s">
        <v>194</v>
      </c>
      <c r="M170" s="4">
        <v>1.5</v>
      </c>
      <c r="N170" s="4" t="s">
        <v>196</v>
      </c>
      <c r="O170" s="4">
        <v>250</v>
      </c>
    </row>
    <row r="171" spans="1:17" ht="14.25" customHeight="1" x14ac:dyDescent="0.25">
      <c r="A171" s="14">
        <v>4</v>
      </c>
      <c r="B171" s="14"/>
      <c r="C171" s="14"/>
      <c r="D171" s="14"/>
      <c r="E171" s="14">
        <v>66</v>
      </c>
      <c r="F171" s="14"/>
      <c r="G171" s="14"/>
      <c r="H171" s="14"/>
      <c r="I171" s="14"/>
      <c r="J171" s="14" t="s">
        <v>194</v>
      </c>
      <c r="K171" s="14" t="s">
        <v>194</v>
      </c>
      <c r="L171" s="4" t="s">
        <v>194</v>
      </c>
      <c r="M171" s="4">
        <v>0.5</v>
      </c>
      <c r="N171" s="4" t="s">
        <v>198</v>
      </c>
      <c r="O171" s="4">
        <v>50</v>
      </c>
    </row>
    <row r="172" spans="1:17" ht="14.25" customHeight="1" x14ac:dyDescent="0.25">
      <c r="A172" s="14">
        <v>5</v>
      </c>
      <c r="B172" s="14"/>
      <c r="C172" s="14"/>
      <c r="D172" s="14"/>
      <c r="E172" s="14">
        <v>25</v>
      </c>
      <c r="F172" s="14"/>
      <c r="G172" s="14"/>
      <c r="H172" s="14"/>
      <c r="I172" s="14"/>
      <c r="J172" s="14" t="s">
        <v>194</v>
      </c>
      <c r="K172" s="14" t="s">
        <v>194</v>
      </c>
      <c r="L172" s="4" t="s">
        <v>193</v>
      </c>
      <c r="M172" s="4">
        <v>0.25</v>
      </c>
      <c r="N172" s="4" t="s">
        <v>198</v>
      </c>
      <c r="O172" s="4">
        <v>20</v>
      </c>
    </row>
    <row r="173" spans="1:17" ht="14.25" customHeight="1" x14ac:dyDescent="0.25">
      <c r="A173" s="14">
        <v>6</v>
      </c>
      <c r="B173" s="14"/>
      <c r="C173" s="14"/>
      <c r="D173" s="14"/>
      <c r="E173" s="14">
        <v>56</v>
      </c>
      <c r="F173" s="14"/>
      <c r="G173" s="14" t="s">
        <v>199</v>
      </c>
      <c r="H173" s="14"/>
      <c r="I173" s="14"/>
      <c r="J173" s="14" t="s">
        <v>194</v>
      </c>
      <c r="K173" s="14" t="s">
        <v>193</v>
      </c>
      <c r="L173" s="4" t="s">
        <v>194</v>
      </c>
      <c r="M173" s="4">
        <v>0.5</v>
      </c>
      <c r="N173" s="4"/>
      <c r="O173" s="4">
        <v>50</v>
      </c>
    </row>
    <row r="174" spans="1:17" ht="14.25" customHeight="1" x14ac:dyDescent="0.25">
      <c r="A174" s="14">
        <v>7</v>
      </c>
      <c r="B174" s="14"/>
      <c r="C174" s="14"/>
      <c r="D174" s="14"/>
      <c r="E174" s="14">
        <v>45</v>
      </c>
      <c r="F174" s="14"/>
      <c r="G174" s="14"/>
      <c r="H174" s="14"/>
      <c r="I174" s="14"/>
      <c r="J174" s="14" t="s">
        <v>194</v>
      </c>
      <c r="K174" s="14" t="s">
        <v>193</v>
      </c>
      <c r="L174" s="4" t="s">
        <v>194</v>
      </c>
      <c r="M174" s="4">
        <v>0.75</v>
      </c>
      <c r="N174" s="4"/>
      <c r="O174" s="4">
        <v>50</v>
      </c>
    </row>
    <row r="175" spans="1:17" ht="14.25" customHeight="1" x14ac:dyDescent="0.25">
      <c r="A175" s="14">
        <v>8</v>
      </c>
      <c r="B175" s="14"/>
      <c r="C175" s="14"/>
      <c r="D175" s="14"/>
      <c r="E175" s="14" t="s">
        <v>200</v>
      </c>
      <c r="F175" s="14"/>
      <c r="G175" s="14"/>
      <c r="H175" s="14"/>
      <c r="I175" s="14"/>
      <c r="J175" s="14" t="s">
        <v>194</v>
      </c>
      <c r="K175" s="14" t="s">
        <v>193</v>
      </c>
      <c r="L175" s="4" t="s">
        <v>194</v>
      </c>
      <c r="M175" s="4">
        <v>1</v>
      </c>
      <c r="N175" s="4" t="s">
        <v>201</v>
      </c>
      <c r="O175" s="4">
        <v>100</v>
      </c>
    </row>
    <row r="176" spans="1:17" ht="14.25" customHeight="1" x14ac:dyDescent="0.25">
      <c r="A176" s="14">
        <v>9</v>
      </c>
      <c r="B176" s="14"/>
      <c r="C176" s="14"/>
      <c r="D176" s="14"/>
      <c r="E176" s="14">
        <v>19</v>
      </c>
      <c r="F176" s="14"/>
      <c r="G176" s="14"/>
      <c r="H176" s="14"/>
      <c r="I176" s="14"/>
      <c r="J176" s="14" t="s">
        <v>194</v>
      </c>
      <c r="K176" s="14" t="s">
        <v>194</v>
      </c>
      <c r="L176" s="4" t="s">
        <v>194</v>
      </c>
      <c r="M176" s="4">
        <v>1</v>
      </c>
      <c r="N176" s="4" t="s">
        <v>202</v>
      </c>
      <c r="O176" s="4">
        <v>7</v>
      </c>
    </row>
    <row r="177" spans="1:15" ht="14.25" customHeight="1" x14ac:dyDescent="0.25">
      <c r="A177" s="14">
        <v>10</v>
      </c>
      <c r="B177" s="14"/>
      <c r="C177" s="14"/>
      <c r="D177" s="14"/>
      <c r="E177" s="14" t="s">
        <v>203</v>
      </c>
      <c r="F177" s="14"/>
      <c r="G177" s="14"/>
      <c r="H177" s="14"/>
      <c r="I177" s="14"/>
      <c r="J177" s="14" t="s">
        <v>194</v>
      </c>
      <c r="K177" s="14" t="s">
        <v>194</v>
      </c>
      <c r="L177" s="4" t="s">
        <v>194</v>
      </c>
      <c r="M177" s="4">
        <v>0.5</v>
      </c>
      <c r="N177" s="4"/>
      <c r="O177" s="4">
        <v>30</v>
      </c>
    </row>
    <row r="178" spans="1:15" ht="14.25" customHeight="1" x14ac:dyDescent="0.25">
      <c r="A178" s="14">
        <v>11</v>
      </c>
      <c r="B178" s="14"/>
      <c r="C178" s="14"/>
      <c r="D178" s="14"/>
      <c r="E178" s="14" t="s">
        <v>204</v>
      </c>
      <c r="F178" s="14"/>
      <c r="G178" s="14"/>
      <c r="H178" s="14"/>
      <c r="I178" s="14"/>
      <c r="J178" s="14" t="s">
        <v>194</v>
      </c>
      <c r="K178" s="14" t="s">
        <v>193</v>
      </c>
      <c r="L178" s="4" t="s">
        <v>194</v>
      </c>
      <c r="M178" s="4">
        <v>1.25</v>
      </c>
      <c r="N178" s="4"/>
      <c r="O178" s="4">
        <v>50</v>
      </c>
    </row>
    <row r="179" spans="1:15" ht="14.25" customHeight="1" x14ac:dyDescent="0.25">
      <c r="A179" s="14">
        <v>12</v>
      </c>
      <c r="B179" s="14"/>
      <c r="C179" s="14"/>
      <c r="D179" s="14"/>
      <c r="E179" s="14" t="s">
        <v>205</v>
      </c>
      <c r="F179" s="14"/>
      <c r="G179" s="14"/>
      <c r="H179" s="14"/>
      <c r="I179" s="14"/>
      <c r="J179" s="14" t="s">
        <v>194</v>
      </c>
      <c r="K179" s="14" t="s">
        <v>194</v>
      </c>
      <c r="L179" s="4" t="s">
        <v>194</v>
      </c>
      <c r="M179" s="4">
        <v>0.25</v>
      </c>
      <c r="N179" s="4"/>
      <c r="O179" s="4">
        <v>20</v>
      </c>
    </row>
    <row r="180" spans="1:15" ht="14.25" customHeight="1" x14ac:dyDescent="0.25">
      <c r="A180" s="14">
        <v>13</v>
      </c>
      <c r="B180" s="14"/>
      <c r="C180" s="14"/>
      <c r="D180" s="14"/>
      <c r="E180" s="14" t="s">
        <v>206</v>
      </c>
      <c r="F180" s="14"/>
      <c r="G180" s="14"/>
      <c r="H180" s="14"/>
      <c r="I180" s="14"/>
      <c r="J180" s="14" t="s">
        <v>194</v>
      </c>
      <c r="K180" s="14" t="s">
        <v>193</v>
      </c>
      <c r="L180" s="4" t="s">
        <v>194</v>
      </c>
      <c r="M180" s="4">
        <v>1.5</v>
      </c>
      <c r="N180" s="4" t="s">
        <v>207</v>
      </c>
      <c r="O180" s="4">
        <v>150</v>
      </c>
    </row>
    <row r="181" spans="1:15" ht="15.75" customHeight="1" x14ac:dyDescent="0.25">
      <c r="A181" s="8"/>
      <c r="B181" s="8"/>
      <c r="C181" s="8"/>
      <c r="D181" s="8"/>
      <c r="E181" s="8"/>
      <c r="F181" s="8"/>
      <c r="G181" s="8"/>
      <c r="H181" s="133"/>
      <c r="I181" s="8"/>
      <c r="J181" s="8"/>
      <c r="K181" s="8"/>
    </row>
    <row r="182" spans="1:15" ht="15.75" customHeight="1" x14ac:dyDescent="0.25">
      <c r="A182" s="8"/>
      <c r="B182" s="8"/>
      <c r="C182" s="8"/>
      <c r="D182" s="8"/>
      <c r="E182" s="8"/>
      <c r="F182" s="8"/>
      <c r="G182" s="8"/>
      <c r="H182" s="133"/>
      <c r="I182" s="8"/>
      <c r="J182" s="8"/>
      <c r="K182" s="8"/>
    </row>
    <row r="183" spans="1:15" ht="15.75" customHeight="1" x14ac:dyDescent="0.25">
      <c r="A183" s="8"/>
      <c r="B183" s="8"/>
      <c r="C183" s="8"/>
      <c r="D183" s="8"/>
      <c r="E183" s="8"/>
      <c r="F183" s="8"/>
      <c r="G183" s="8"/>
      <c r="H183" s="133"/>
      <c r="I183" s="8"/>
      <c r="J183" s="8"/>
      <c r="K183" s="8"/>
    </row>
    <row r="184" spans="1:15" ht="15.75" customHeight="1" x14ac:dyDescent="0.25">
      <c r="A184" s="8"/>
      <c r="B184" s="8"/>
      <c r="C184" s="8"/>
      <c r="D184" s="8"/>
      <c r="E184" s="8"/>
      <c r="F184" s="8"/>
      <c r="G184" s="8"/>
      <c r="H184" s="133"/>
      <c r="I184" s="8"/>
      <c r="J184" s="8"/>
      <c r="K184" s="8"/>
    </row>
    <row r="185" spans="1:15" ht="15.75" customHeight="1" x14ac:dyDescent="0.25">
      <c r="A185" s="8"/>
      <c r="B185" s="8"/>
      <c r="C185" s="8"/>
      <c r="D185" s="8"/>
      <c r="E185" s="8"/>
      <c r="F185" s="8"/>
      <c r="G185" s="8"/>
      <c r="H185" s="133"/>
      <c r="I185" s="8"/>
      <c r="J185" s="8"/>
      <c r="K185" s="8"/>
    </row>
    <row r="186" spans="1:15" ht="15.75" customHeight="1" x14ac:dyDescent="0.25">
      <c r="A186" s="8"/>
      <c r="B186" s="8"/>
      <c r="C186" s="8"/>
      <c r="D186" s="8"/>
      <c r="E186" s="8"/>
      <c r="F186" s="8"/>
      <c r="G186" s="8"/>
      <c r="H186" s="133"/>
      <c r="I186" s="8"/>
      <c r="J186" s="8"/>
      <c r="K186" s="8"/>
    </row>
    <row r="187" spans="1:15" ht="15.75" customHeight="1" x14ac:dyDescent="0.25">
      <c r="A187" s="8"/>
      <c r="B187" s="8"/>
      <c r="C187" s="8"/>
      <c r="D187" s="8"/>
      <c r="E187" s="8"/>
      <c r="F187" s="8"/>
      <c r="G187" s="8"/>
      <c r="H187" s="133"/>
      <c r="I187" s="8"/>
      <c r="J187" s="8"/>
      <c r="K187" s="8"/>
    </row>
    <row r="188" spans="1:15" ht="15.75" customHeight="1" x14ac:dyDescent="0.25">
      <c r="A188" s="8"/>
      <c r="B188" s="8"/>
      <c r="C188" s="8"/>
      <c r="D188" s="8"/>
      <c r="E188" s="8"/>
      <c r="F188" s="8"/>
      <c r="G188" s="8"/>
      <c r="H188" s="133"/>
      <c r="I188" s="8"/>
      <c r="J188" s="8"/>
      <c r="K188" s="8"/>
    </row>
    <row r="189" spans="1:15" ht="15.75" customHeight="1" x14ac:dyDescent="0.25">
      <c r="A189" s="8"/>
      <c r="B189" s="8"/>
      <c r="C189" s="8"/>
      <c r="D189" s="8"/>
      <c r="E189" s="8"/>
      <c r="F189" s="8"/>
      <c r="G189" s="8"/>
      <c r="H189" s="133"/>
      <c r="I189" s="8"/>
      <c r="J189" s="8"/>
      <c r="K189" s="8"/>
    </row>
    <row r="190" spans="1:15" ht="15.75" customHeight="1" x14ac:dyDescent="0.25">
      <c r="A190" s="8"/>
      <c r="B190" s="8"/>
      <c r="C190" s="8"/>
      <c r="D190" s="8"/>
      <c r="E190" s="8"/>
      <c r="F190" s="8"/>
      <c r="G190" s="8"/>
      <c r="H190" s="133"/>
      <c r="I190" s="8"/>
      <c r="J190" s="8"/>
      <c r="K190" s="8"/>
    </row>
    <row r="191" spans="1:15" ht="15.75" customHeight="1" x14ac:dyDescent="0.25">
      <c r="A191" s="8"/>
      <c r="B191" s="8"/>
      <c r="C191" s="8"/>
      <c r="D191" s="8"/>
      <c r="E191" s="8"/>
      <c r="F191" s="8"/>
      <c r="G191" s="8"/>
      <c r="H191" s="133"/>
      <c r="I191" s="8"/>
      <c r="J191" s="8"/>
      <c r="K191" s="8"/>
    </row>
    <row r="192" spans="1:15" ht="15.75" customHeight="1" x14ac:dyDescent="0.25">
      <c r="A192" s="8"/>
      <c r="B192" s="8"/>
      <c r="C192" s="8"/>
      <c r="D192" s="8"/>
      <c r="E192" s="8"/>
      <c r="F192" s="8"/>
      <c r="G192" s="8"/>
      <c r="H192" s="133"/>
      <c r="I192" s="8"/>
      <c r="J192" s="8"/>
      <c r="K192" s="8"/>
    </row>
    <row r="193" spans="1:11" ht="15.75" customHeight="1" x14ac:dyDescent="0.25">
      <c r="A193" s="8"/>
      <c r="B193" s="8"/>
      <c r="C193" s="8"/>
      <c r="D193" s="8"/>
      <c r="E193" s="8"/>
      <c r="F193" s="8"/>
      <c r="G193" s="8"/>
      <c r="H193" s="133"/>
      <c r="I193" s="8"/>
      <c r="J193" s="8"/>
      <c r="K193" s="8"/>
    </row>
    <row r="194" spans="1:11" ht="15.75" customHeight="1" x14ac:dyDescent="0.25">
      <c r="A194" s="8"/>
      <c r="B194" s="8"/>
      <c r="C194" s="8"/>
      <c r="D194" s="8"/>
      <c r="E194" s="8"/>
      <c r="F194" s="8"/>
      <c r="G194" s="8"/>
      <c r="H194" s="133"/>
      <c r="I194" s="8"/>
      <c r="J194" s="8"/>
      <c r="K194" s="8"/>
    </row>
    <row r="195" spans="1:11" ht="15.75" customHeight="1" x14ac:dyDescent="0.25">
      <c r="A195" s="8"/>
      <c r="B195" s="8"/>
      <c r="C195" s="8"/>
      <c r="D195" s="8"/>
      <c r="E195" s="8"/>
      <c r="F195" s="8"/>
      <c r="G195" s="8"/>
      <c r="H195" s="133"/>
      <c r="I195" s="8"/>
      <c r="J195" s="8"/>
      <c r="K195" s="8"/>
    </row>
    <row r="196" spans="1:11" ht="15.75" customHeight="1" x14ac:dyDescent="0.25">
      <c r="A196" s="8"/>
      <c r="B196" s="8"/>
      <c r="C196" s="8"/>
      <c r="D196" s="8"/>
      <c r="E196" s="8"/>
      <c r="F196" s="8"/>
      <c r="G196" s="8"/>
      <c r="H196" s="133"/>
      <c r="I196" s="8"/>
      <c r="J196" s="8"/>
      <c r="K196" s="8"/>
    </row>
    <row r="197" spans="1:11" ht="15.75" customHeight="1" x14ac:dyDescent="0.25">
      <c r="A197" s="8"/>
      <c r="B197" s="8"/>
      <c r="C197" s="8"/>
      <c r="D197" s="8"/>
      <c r="E197" s="8"/>
      <c r="F197" s="8"/>
      <c r="G197" s="8"/>
      <c r="H197" s="133"/>
      <c r="I197" s="8"/>
      <c r="J197" s="8"/>
      <c r="K197" s="8"/>
    </row>
    <row r="198" spans="1:11" ht="15.75" customHeight="1" x14ac:dyDescent="0.25">
      <c r="A198" s="8"/>
      <c r="B198" s="8"/>
      <c r="C198" s="8"/>
      <c r="D198" s="8"/>
      <c r="E198" s="8"/>
      <c r="F198" s="8"/>
      <c r="G198" s="8"/>
      <c r="H198" s="133"/>
      <c r="I198" s="8"/>
      <c r="J198" s="8"/>
      <c r="K198" s="8"/>
    </row>
    <row r="199" spans="1:11" ht="15.75" customHeight="1" x14ac:dyDescent="0.25">
      <c r="A199" s="8"/>
      <c r="B199" s="8"/>
      <c r="C199" s="8"/>
      <c r="D199" s="8"/>
      <c r="E199" s="8"/>
      <c r="F199" s="8"/>
      <c r="G199" s="8"/>
      <c r="H199" s="133"/>
      <c r="I199" s="8"/>
      <c r="J199" s="8"/>
      <c r="K199" s="8"/>
    </row>
    <row r="200" spans="1:11" ht="15.75" customHeight="1" x14ac:dyDescent="0.25">
      <c r="A200" s="8"/>
      <c r="B200" s="8"/>
      <c r="C200" s="8"/>
      <c r="D200" s="8"/>
      <c r="E200" s="8"/>
      <c r="F200" s="8"/>
      <c r="G200" s="8"/>
      <c r="H200" s="133"/>
      <c r="I200" s="8"/>
      <c r="J200" s="8"/>
      <c r="K200" s="8"/>
    </row>
    <row r="201" spans="1:11" ht="15.75" customHeight="1" x14ac:dyDescent="0.25">
      <c r="A201" s="8"/>
      <c r="B201" s="8"/>
      <c r="C201" s="8"/>
      <c r="D201" s="8"/>
      <c r="E201" s="8"/>
      <c r="F201" s="8"/>
      <c r="G201" s="8"/>
      <c r="H201" s="133"/>
      <c r="I201" s="8"/>
      <c r="J201" s="8"/>
      <c r="K201" s="8"/>
    </row>
    <row r="202" spans="1:11" ht="15.75" customHeight="1" x14ac:dyDescent="0.25">
      <c r="A202" s="8"/>
      <c r="B202" s="8"/>
      <c r="C202" s="8"/>
      <c r="D202" s="8"/>
      <c r="E202" s="8"/>
      <c r="F202" s="8"/>
      <c r="G202" s="8"/>
      <c r="H202" s="133"/>
      <c r="I202" s="8"/>
      <c r="J202" s="8"/>
      <c r="K202" s="8"/>
    </row>
    <row r="203" spans="1:11" ht="15.75" customHeight="1" x14ac:dyDescent="0.25">
      <c r="A203" s="8"/>
      <c r="B203" s="8"/>
      <c r="C203" s="8"/>
      <c r="D203" s="8"/>
      <c r="E203" s="8"/>
      <c r="F203" s="8"/>
      <c r="G203" s="8"/>
      <c r="H203" s="133"/>
      <c r="I203" s="8"/>
      <c r="J203" s="8"/>
      <c r="K203" s="8"/>
    </row>
    <row r="204" spans="1:11" ht="15.75" customHeight="1" x14ac:dyDescent="0.25">
      <c r="A204" s="8"/>
      <c r="B204" s="8"/>
      <c r="C204" s="8"/>
      <c r="D204" s="8"/>
      <c r="E204" s="8"/>
      <c r="F204" s="8"/>
      <c r="G204" s="8"/>
      <c r="H204" s="133"/>
      <c r="I204" s="8"/>
      <c r="J204" s="8"/>
      <c r="K204" s="8"/>
    </row>
    <row r="205" spans="1:11" ht="15.75" customHeight="1" x14ac:dyDescent="0.25">
      <c r="A205" s="8"/>
      <c r="B205" s="8"/>
      <c r="C205" s="8"/>
      <c r="D205" s="8"/>
      <c r="E205" s="8"/>
      <c r="F205" s="8"/>
      <c r="G205" s="8"/>
      <c r="H205" s="133"/>
      <c r="I205" s="8"/>
      <c r="J205" s="8"/>
      <c r="K205" s="8"/>
    </row>
    <row r="206" spans="1:11" ht="15.75" customHeight="1" x14ac:dyDescent="0.25">
      <c r="A206" s="8"/>
      <c r="B206" s="8"/>
      <c r="C206" s="8"/>
      <c r="D206" s="8"/>
      <c r="E206" s="8"/>
      <c r="F206" s="8"/>
      <c r="G206" s="8"/>
      <c r="H206" s="133"/>
      <c r="I206" s="8"/>
      <c r="J206" s="8"/>
      <c r="K206" s="8"/>
    </row>
    <row r="207" spans="1:11" ht="15.75" customHeight="1" x14ac:dyDescent="0.25">
      <c r="A207" s="8"/>
      <c r="B207" s="8"/>
      <c r="C207" s="8"/>
      <c r="D207" s="8"/>
      <c r="E207" s="8"/>
      <c r="F207" s="8"/>
      <c r="G207" s="8"/>
      <c r="H207" s="133"/>
      <c r="I207" s="8"/>
      <c r="J207" s="8"/>
      <c r="K207" s="8"/>
    </row>
    <row r="208" spans="1:11" ht="15.75" customHeight="1" x14ac:dyDescent="0.25">
      <c r="A208" s="8"/>
      <c r="B208" s="8"/>
      <c r="C208" s="8"/>
      <c r="D208" s="8"/>
      <c r="E208" s="8"/>
      <c r="F208" s="8"/>
      <c r="G208" s="8"/>
      <c r="H208" s="133"/>
      <c r="I208" s="8"/>
      <c r="J208" s="8"/>
      <c r="K208" s="8"/>
    </row>
    <row r="209" spans="1:11" ht="15.75" customHeight="1" x14ac:dyDescent="0.25">
      <c r="A209" s="8"/>
      <c r="B209" s="8"/>
      <c r="C209" s="8"/>
      <c r="D209" s="8"/>
      <c r="E209" s="8"/>
      <c r="F209" s="8"/>
      <c r="G209" s="8"/>
      <c r="H209" s="133"/>
      <c r="I209" s="8"/>
      <c r="J209" s="8"/>
      <c r="K209" s="8"/>
    </row>
    <row r="210" spans="1:11" ht="15.75" customHeight="1" x14ac:dyDescent="0.25">
      <c r="A210" s="8"/>
      <c r="B210" s="8"/>
      <c r="C210" s="8"/>
      <c r="D210" s="8"/>
      <c r="E210" s="8"/>
      <c r="F210" s="8"/>
      <c r="G210" s="8"/>
      <c r="H210" s="133"/>
      <c r="I210" s="8"/>
      <c r="J210" s="8"/>
      <c r="K210" s="8"/>
    </row>
    <row r="211" spans="1:11" ht="15.75" customHeight="1" x14ac:dyDescent="0.25">
      <c r="A211" s="8"/>
      <c r="B211" s="8"/>
      <c r="C211" s="8"/>
      <c r="D211" s="8"/>
      <c r="E211" s="8"/>
      <c r="F211" s="8"/>
      <c r="G211" s="8"/>
      <c r="H211" s="133"/>
      <c r="I211" s="8"/>
      <c r="J211" s="8"/>
      <c r="K211" s="8"/>
    </row>
    <row r="212" spans="1:11" ht="15.75" customHeight="1" x14ac:dyDescent="0.25">
      <c r="A212" s="8"/>
      <c r="B212" s="8"/>
      <c r="C212" s="8"/>
      <c r="D212" s="8"/>
      <c r="E212" s="8"/>
      <c r="F212" s="8"/>
      <c r="G212" s="8"/>
      <c r="H212" s="133"/>
      <c r="I212" s="8"/>
      <c r="J212" s="8"/>
      <c r="K212" s="8"/>
    </row>
    <row r="213" spans="1:11" ht="15.75" customHeight="1" x14ac:dyDescent="0.25">
      <c r="A213" s="8"/>
      <c r="B213" s="8"/>
      <c r="C213" s="8"/>
      <c r="D213" s="8"/>
      <c r="E213" s="8"/>
      <c r="F213" s="8"/>
      <c r="G213" s="8"/>
      <c r="H213" s="133"/>
      <c r="I213" s="8"/>
      <c r="J213" s="8"/>
      <c r="K213" s="8"/>
    </row>
    <row r="214" spans="1:11" ht="15.75" customHeight="1" x14ac:dyDescent="0.25">
      <c r="A214" s="8"/>
      <c r="B214" s="8"/>
      <c r="C214" s="8"/>
      <c r="D214" s="8"/>
      <c r="E214" s="8"/>
      <c r="F214" s="8"/>
      <c r="G214" s="8"/>
      <c r="H214" s="133"/>
      <c r="I214" s="8"/>
      <c r="J214" s="8"/>
      <c r="K214" s="8"/>
    </row>
    <row r="215" spans="1:11" ht="15.75" customHeight="1" x14ac:dyDescent="0.25">
      <c r="A215" s="8"/>
      <c r="B215" s="8"/>
      <c r="C215" s="8"/>
      <c r="D215" s="8"/>
      <c r="E215" s="8"/>
      <c r="F215" s="8"/>
      <c r="G215" s="8"/>
      <c r="H215" s="133"/>
      <c r="I215" s="8"/>
      <c r="J215" s="8"/>
      <c r="K215" s="8"/>
    </row>
    <row r="216" spans="1:11" ht="15.75" customHeight="1" x14ac:dyDescent="0.25">
      <c r="A216" s="8"/>
      <c r="B216" s="8"/>
      <c r="C216" s="8"/>
      <c r="D216" s="8"/>
      <c r="E216" s="8"/>
      <c r="F216" s="8"/>
      <c r="G216" s="8"/>
      <c r="H216" s="133"/>
      <c r="I216" s="8"/>
      <c r="J216" s="8"/>
      <c r="K216" s="8"/>
    </row>
    <row r="217" spans="1:11" ht="15.75" customHeight="1" x14ac:dyDescent="0.25">
      <c r="A217" s="8"/>
      <c r="B217" s="8"/>
      <c r="C217" s="8"/>
      <c r="D217" s="8"/>
      <c r="E217" s="8"/>
      <c r="F217" s="8"/>
      <c r="G217" s="8"/>
      <c r="H217" s="133"/>
      <c r="I217" s="8"/>
      <c r="J217" s="8"/>
      <c r="K217" s="8"/>
    </row>
    <row r="218" spans="1:11" ht="15.75" customHeight="1" x14ac:dyDescent="0.25">
      <c r="A218" s="8"/>
      <c r="B218" s="8"/>
      <c r="C218" s="8"/>
      <c r="D218" s="8"/>
      <c r="E218" s="8"/>
      <c r="F218" s="8"/>
      <c r="G218" s="8"/>
      <c r="H218" s="133"/>
      <c r="I218" s="8"/>
      <c r="J218" s="8"/>
      <c r="K218" s="8"/>
    </row>
    <row r="219" spans="1:11" ht="15.75" customHeight="1" x14ac:dyDescent="0.25">
      <c r="A219" s="8"/>
      <c r="B219" s="8"/>
      <c r="C219" s="8"/>
      <c r="D219" s="8"/>
      <c r="E219" s="8"/>
      <c r="F219" s="8"/>
      <c r="G219" s="8"/>
      <c r="H219" s="133"/>
      <c r="I219" s="8"/>
      <c r="J219" s="8"/>
      <c r="K219" s="8"/>
    </row>
    <row r="220" spans="1:11" ht="15.75" customHeight="1" x14ac:dyDescent="0.25">
      <c r="A220" s="8"/>
      <c r="B220" s="8"/>
      <c r="C220" s="8"/>
      <c r="D220" s="8"/>
      <c r="E220" s="8"/>
      <c r="F220" s="8"/>
      <c r="G220" s="8"/>
      <c r="H220" s="133"/>
      <c r="I220" s="8"/>
      <c r="J220" s="8"/>
      <c r="K220" s="8"/>
    </row>
    <row r="221" spans="1:11" ht="15.75" customHeight="1" x14ac:dyDescent="0.25">
      <c r="A221" s="8"/>
      <c r="B221" s="8"/>
      <c r="C221" s="8"/>
      <c r="D221" s="8"/>
      <c r="E221" s="8"/>
      <c r="F221" s="8"/>
      <c r="G221" s="8"/>
      <c r="H221" s="133"/>
      <c r="I221" s="8"/>
      <c r="J221" s="8"/>
      <c r="K221" s="8"/>
    </row>
    <row r="222" spans="1:11" ht="15.75" customHeight="1" x14ac:dyDescent="0.25">
      <c r="A222" s="8"/>
      <c r="B222" s="8"/>
      <c r="C222" s="8"/>
      <c r="D222" s="8"/>
      <c r="E222" s="8"/>
      <c r="F222" s="8"/>
      <c r="G222" s="8"/>
      <c r="H222" s="133"/>
      <c r="I222" s="8"/>
      <c r="J222" s="8"/>
      <c r="K222" s="8"/>
    </row>
    <row r="223" spans="1:11" ht="15.75" customHeight="1" x14ac:dyDescent="0.25">
      <c r="A223" s="8"/>
      <c r="B223" s="8"/>
      <c r="C223" s="8"/>
      <c r="D223" s="8"/>
      <c r="E223" s="8"/>
      <c r="F223" s="8"/>
      <c r="G223" s="8"/>
      <c r="H223" s="133"/>
      <c r="I223" s="8"/>
      <c r="J223" s="8"/>
      <c r="K223" s="8"/>
    </row>
    <row r="224" spans="1:11" ht="15.75" customHeight="1" x14ac:dyDescent="0.25">
      <c r="A224" s="8"/>
      <c r="B224" s="8"/>
      <c r="C224" s="8"/>
      <c r="D224" s="8"/>
      <c r="E224" s="8"/>
      <c r="F224" s="8"/>
      <c r="G224" s="8"/>
      <c r="H224" s="133"/>
      <c r="I224" s="8"/>
      <c r="J224" s="8"/>
      <c r="K224" s="8"/>
    </row>
    <row r="225" spans="1:11" ht="15.75" customHeight="1" x14ac:dyDescent="0.25">
      <c r="A225" s="8"/>
      <c r="B225" s="8"/>
      <c r="C225" s="8"/>
      <c r="D225" s="8"/>
      <c r="E225" s="8"/>
      <c r="F225" s="8"/>
      <c r="G225" s="8"/>
      <c r="H225" s="133"/>
      <c r="I225" s="8"/>
      <c r="J225" s="8"/>
      <c r="K225" s="8"/>
    </row>
    <row r="226" spans="1:11" ht="15.75" customHeight="1" x14ac:dyDescent="0.25">
      <c r="A226" s="8"/>
      <c r="B226" s="8"/>
      <c r="C226" s="8"/>
      <c r="D226" s="8"/>
      <c r="E226" s="8"/>
      <c r="F226" s="8"/>
      <c r="G226" s="8"/>
      <c r="H226" s="133"/>
      <c r="I226" s="8"/>
      <c r="J226" s="8"/>
      <c r="K226" s="8"/>
    </row>
    <row r="227" spans="1:11" ht="15.75" customHeight="1" x14ac:dyDescent="0.25">
      <c r="A227" s="8"/>
      <c r="B227" s="8"/>
      <c r="C227" s="8"/>
      <c r="D227" s="8"/>
      <c r="E227" s="8"/>
      <c r="F227" s="8"/>
      <c r="G227" s="8"/>
      <c r="H227" s="133"/>
      <c r="I227" s="8"/>
      <c r="J227" s="8"/>
      <c r="K227" s="8"/>
    </row>
    <row r="228" spans="1:11" ht="15.75" customHeight="1" x14ac:dyDescent="0.25">
      <c r="A228" s="8"/>
      <c r="B228" s="8"/>
      <c r="C228" s="8"/>
      <c r="D228" s="8"/>
      <c r="E228" s="8"/>
      <c r="F228" s="8"/>
      <c r="G228" s="8"/>
      <c r="H228" s="133"/>
      <c r="I228" s="8"/>
      <c r="J228" s="8"/>
      <c r="K228" s="8"/>
    </row>
    <row r="229" spans="1:11" ht="15.75" customHeight="1" x14ac:dyDescent="0.25">
      <c r="A229" s="8"/>
      <c r="B229" s="8"/>
      <c r="C229" s="8"/>
      <c r="D229" s="8"/>
      <c r="E229" s="8"/>
      <c r="F229" s="8"/>
      <c r="G229" s="8"/>
      <c r="H229" s="133"/>
      <c r="I229" s="8"/>
      <c r="J229" s="8"/>
      <c r="K229" s="8"/>
    </row>
    <row r="230" spans="1:11" ht="15.75" customHeight="1" x14ac:dyDescent="0.25">
      <c r="A230" s="8"/>
      <c r="B230" s="8"/>
      <c r="C230" s="8"/>
      <c r="D230" s="8"/>
      <c r="E230" s="8"/>
      <c r="F230" s="8"/>
      <c r="G230" s="8"/>
      <c r="H230" s="133"/>
      <c r="I230" s="8"/>
      <c r="J230" s="8"/>
      <c r="K230" s="8"/>
    </row>
    <row r="231" spans="1:11" ht="15.75" customHeight="1" x14ac:dyDescent="0.25">
      <c r="A231" s="8"/>
      <c r="B231" s="8"/>
      <c r="C231" s="8"/>
      <c r="D231" s="8"/>
      <c r="E231" s="8"/>
      <c r="F231" s="8"/>
      <c r="G231" s="8"/>
      <c r="H231" s="133"/>
      <c r="I231" s="8"/>
      <c r="J231" s="8"/>
      <c r="K231" s="8"/>
    </row>
    <row r="232" spans="1:11" ht="15.75" customHeight="1" x14ac:dyDescent="0.25">
      <c r="A232" s="8"/>
      <c r="B232" s="8"/>
      <c r="C232" s="8"/>
      <c r="D232" s="8"/>
      <c r="E232" s="8"/>
      <c r="F232" s="8"/>
      <c r="G232" s="8"/>
      <c r="H232" s="133"/>
      <c r="I232" s="8"/>
      <c r="J232" s="8"/>
      <c r="K232" s="8"/>
    </row>
    <row r="233" spans="1:11" ht="15.75" customHeight="1" x14ac:dyDescent="0.25">
      <c r="A233" s="8"/>
      <c r="B233" s="8"/>
      <c r="C233" s="8"/>
      <c r="D233" s="8"/>
      <c r="E233" s="8"/>
      <c r="F233" s="8"/>
      <c r="G233" s="8"/>
      <c r="H233" s="133"/>
      <c r="I233" s="8"/>
      <c r="J233" s="8"/>
      <c r="K233" s="8"/>
    </row>
    <row r="234" spans="1:11" ht="15.75" customHeight="1" x14ac:dyDescent="0.25">
      <c r="A234" s="8"/>
      <c r="B234" s="8"/>
      <c r="C234" s="8"/>
      <c r="D234" s="8"/>
      <c r="E234" s="8"/>
      <c r="F234" s="8"/>
      <c r="G234" s="8"/>
      <c r="H234" s="133"/>
      <c r="I234" s="8"/>
      <c r="J234" s="8"/>
      <c r="K234" s="8"/>
    </row>
    <row r="235" spans="1:11" ht="15.75" customHeight="1" x14ac:dyDescent="0.25">
      <c r="A235" s="8"/>
      <c r="B235" s="8"/>
      <c r="C235" s="8"/>
      <c r="D235" s="8"/>
      <c r="E235" s="8"/>
      <c r="F235" s="8"/>
      <c r="G235" s="8"/>
      <c r="H235" s="133"/>
      <c r="I235" s="8"/>
      <c r="J235" s="8"/>
      <c r="K235" s="8"/>
    </row>
    <row r="236" spans="1:11" ht="15.75" customHeight="1" x14ac:dyDescent="0.25">
      <c r="A236" s="8"/>
      <c r="B236" s="8"/>
      <c r="C236" s="8"/>
      <c r="D236" s="8"/>
      <c r="E236" s="8"/>
      <c r="F236" s="8"/>
      <c r="G236" s="8"/>
      <c r="H236" s="133"/>
      <c r="I236" s="8"/>
      <c r="J236" s="8"/>
      <c r="K236" s="8"/>
    </row>
    <row r="237" spans="1:11" ht="15.75" customHeight="1" x14ac:dyDescent="0.25">
      <c r="A237" s="8"/>
      <c r="B237" s="8"/>
      <c r="C237" s="8"/>
      <c r="D237" s="8"/>
      <c r="E237" s="8"/>
      <c r="F237" s="8"/>
      <c r="G237" s="8"/>
      <c r="H237" s="133"/>
      <c r="I237" s="8"/>
      <c r="J237" s="8"/>
      <c r="K237" s="8"/>
    </row>
    <row r="238" spans="1:11" ht="15.75" customHeight="1" x14ac:dyDescent="0.25">
      <c r="A238" s="8"/>
      <c r="B238" s="8"/>
      <c r="C238" s="8"/>
      <c r="D238" s="8"/>
      <c r="E238" s="8"/>
      <c r="F238" s="8"/>
      <c r="G238" s="8"/>
      <c r="H238" s="133"/>
      <c r="I238" s="8"/>
      <c r="J238" s="8"/>
      <c r="K238" s="8"/>
    </row>
    <row r="239" spans="1:11" ht="15.75" customHeight="1" x14ac:dyDescent="0.25">
      <c r="A239" s="8"/>
      <c r="B239" s="8"/>
      <c r="C239" s="8"/>
      <c r="D239" s="8"/>
      <c r="E239" s="8"/>
      <c r="F239" s="8"/>
      <c r="G239" s="8"/>
      <c r="H239" s="133"/>
      <c r="I239" s="8"/>
      <c r="J239" s="8"/>
      <c r="K239" s="8"/>
    </row>
    <row r="240" spans="1:11" ht="15.75" customHeight="1" x14ac:dyDescent="0.25">
      <c r="A240" s="8"/>
      <c r="B240" s="8"/>
      <c r="C240" s="8"/>
      <c r="D240" s="8"/>
      <c r="E240" s="8"/>
      <c r="F240" s="8"/>
      <c r="G240" s="8"/>
      <c r="H240" s="133"/>
      <c r="I240" s="8"/>
      <c r="J240" s="8"/>
      <c r="K240" s="8"/>
    </row>
    <row r="241" spans="1:11" ht="15.75" customHeight="1" x14ac:dyDescent="0.25">
      <c r="A241" s="8"/>
      <c r="B241" s="8"/>
      <c r="C241" s="8"/>
      <c r="D241" s="8"/>
      <c r="E241" s="8"/>
      <c r="F241" s="8"/>
      <c r="G241" s="8"/>
      <c r="H241" s="133"/>
      <c r="I241" s="8"/>
      <c r="J241" s="8"/>
      <c r="K241" s="8"/>
    </row>
    <row r="242" spans="1:11" ht="15.75" customHeight="1" x14ac:dyDescent="0.25">
      <c r="A242" s="8"/>
      <c r="B242" s="8"/>
      <c r="C242" s="8"/>
      <c r="D242" s="8"/>
      <c r="E242" s="8"/>
      <c r="F242" s="8"/>
      <c r="G242" s="8"/>
      <c r="H242" s="133"/>
      <c r="I242" s="8"/>
      <c r="J242" s="8"/>
      <c r="K242" s="8"/>
    </row>
    <row r="243" spans="1:11" ht="15.75" customHeight="1" x14ac:dyDescent="0.25">
      <c r="A243" s="8"/>
      <c r="B243" s="8"/>
      <c r="C243" s="8"/>
      <c r="D243" s="8"/>
      <c r="E243" s="8"/>
      <c r="F243" s="8"/>
      <c r="G243" s="8"/>
      <c r="H243" s="133"/>
      <c r="I243" s="8"/>
      <c r="J243" s="8"/>
      <c r="K243" s="8"/>
    </row>
    <row r="244" spans="1:11" ht="15.75" customHeight="1" x14ac:dyDescent="0.25">
      <c r="A244" s="8"/>
      <c r="B244" s="8"/>
      <c r="C244" s="8"/>
      <c r="D244" s="8"/>
      <c r="E244" s="8"/>
      <c r="F244" s="8"/>
      <c r="G244" s="8"/>
      <c r="H244" s="133"/>
      <c r="I244" s="8"/>
      <c r="J244" s="8"/>
      <c r="K244" s="8"/>
    </row>
    <row r="245" spans="1:11" ht="15.75" customHeight="1" x14ac:dyDescent="0.25">
      <c r="A245" s="8"/>
      <c r="B245" s="8"/>
      <c r="C245" s="8"/>
      <c r="D245" s="8"/>
      <c r="E245" s="8"/>
      <c r="F245" s="8"/>
      <c r="G245" s="8"/>
      <c r="H245" s="133"/>
      <c r="I245" s="8"/>
      <c r="J245" s="8"/>
      <c r="K245" s="8"/>
    </row>
    <row r="246" spans="1:11" ht="15.75" customHeight="1" x14ac:dyDescent="0.25">
      <c r="A246" s="8"/>
      <c r="B246" s="8"/>
      <c r="C246" s="8"/>
      <c r="D246" s="8"/>
      <c r="E246" s="8"/>
      <c r="F246" s="8"/>
      <c r="G246" s="8"/>
      <c r="H246" s="133"/>
      <c r="I246" s="8"/>
      <c r="J246" s="8"/>
      <c r="K246" s="8"/>
    </row>
    <row r="247" spans="1:11" ht="15.75" customHeight="1" x14ac:dyDescent="0.25">
      <c r="A247" s="8"/>
      <c r="B247" s="8"/>
      <c r="C247" s="8"/>
      <c r="D247" s="8"/>
      <c r="E247" s="8"/>
      <c r="F247" s="8"/>
      <c r="G247" s="8"/>
      <c r="H247" s="133"/>
      <c r="I247" s="8"/>
      <c r="J247" s="8"/>
      <c r="K247" s="8"/>
    </row>
    <row r="248" spans="1:11" ht="15.75" customHeight="1" x14ac:dyDescent="0.25">
      <c r="A248" s="8"/>
      <c r="B248" s="8"/>
      <c r="C248" s="8"/>
      <c r="D248" s="8"/>
      <c r="E248" s="8"/>
      <c r="F248" s="8"/>
      <c r="G248" s="8"/>
      <c r="H248" s="133"/>
      <c r="I248" s="8"/>
      <c r="J248" s="8"/>
      <c r="K248" s="8"/>
    </row>
    <row r="249" spans="1:11" ht="15.75" customHeight="1" x14ac:dyDescent="0.25">
      <c r="A249" s="8"/>
      <c r="B249" s="8"/>
      <c r="C249" s="8"/>
      <c r="D249" s="8"/>
      <c r="E249" s="8"/>
      <c r="F249" s="8"/>
      <c r="G249" s="8"/>
      <c r="H249" s="133"/>
      <c r="I249" s="8"/>
      <c r="J249" s="8"/>
      <c r="K249" s="8"/>
    </row>
    <row r="250" spans="1:11" ht="15.75" customHeight="1" x14ac:dyDescent="0.25">
      <c r="A250" s="8"/>
      <c r="B250" s="8"/>
      <c r="C250" s="8"/>
      <c r="D250" s="8"/>
      <c r="E250" s="8"/>
      <c r="F250" s="8"/>
      <c r="G250" s="8"/>
      <c r="H250" s="133"/>
      <c r="I250" s="8"/>
      <c r="J250" s="8"/>
      <c r="K250" s="8"/>
    </row>
    <row r="251" spans="1:11" ht="15.75" customHeight="1" x14ac:dyDescent="0.25">
      <c r="A251" s="8"/>
      <c r="B251" s="8"/>
      <c r="C251" s="8"/>
      <c r="D251" s="8"/>
      <c r="E251" s="8"/>
      <c r="F251" s="8"/>
      <c r="G251" s="8"/>
      <c r="H251" s="133"/>
      <c r="I251" s="8"/>
      <c r="J251" s="8"/>
      <c r="K251" s="8"/>
    </row>
    <row r="252" spans="1:11" ht="15.75" customHeight="1" x14ac:dyDescent="0.25">
      <c r="A252" s="8"/>
      <c r="B252" s="8"/>
      <c r="C252" s="8"/>
      <c r="D252" s="8"/>
      <c r="E252" s="8"/>
      <c r="F252" s="8"/>
      <c r="G252" s="8"/>
      <c r="H252" s="133"/>
      <c r="I252" s="8"/>
      <c r="J252" s="8"/>
      <c r="K252" s="8"/>
    </row>
    <row r="253" spans="1:11" ht="15.75" customHeight="1" x14ac:dyDescent="0.25">
      <c r="A253" s="8"/>
      <c r="B253" s="8"/>
      <c r="C253" s="8"/>
      <c r="D253" s="8"/>
      <c r="E253" s="8"/>
      <c r="F253" s="8"/>
      <c r="G253" s="8"/>
      <c r="H253" s="133"/>
      <c r="I253" s="8"/>
      <c r="J253" s="8"/>
      <c r="K253" s="8"/>
    </row>
    <row r="254" spans="1:11" ht="15.75" customHeight="1" x14ac:dyDescent="0.25">
      <c r="A254" s="8"/>
      <c r="B254" s="8"/>
      <c r="C254" s="8"/>
      <c r="D254" s="8"/>
      <c r="E254" s="8"/>
      <c r="F254" s="8"/>
      <c r="G254" s="8"/>
      <c r="H254" s="133"/>
      <c r="I254" s="8"/>
      <c r="J254" s="8"/>
      <c r="K254" s="8"/>
    </row>
    <row r="255" spans="1:11" ht="15.75" customHeight="1" x14ac:dyDescent="0.25">
      <c r="A255" s="8"/>
      <c r="B255" s="8"/>
      <c r="C255" s="8"/>
      <c r="D255" s="8"/>
      <c r="E255" s="8"/>
      <c r="F255" s="8"/>
      <c r="G255" s="8"/>
      <c r="H255" s="133"/>
      <c r="I255" s="8"/>
      <c r="J255" s="8"/>
      <c r="K255" s="8"/>
    </row>
    <row r="256" spans="1:11" ht="15.75" customHeight="1" x14ac:dyDescent="0.25">
      <c r="A256" s="8"/>
      <c r="B256" s="8"/>
      <c r="C256" s="8"/>
      <c r="D256" s="8"/>
      <c r="E256" s="8"/>
      <c r="F256" s="8"/>
      <c r="G256" s="8"/>
      <c r="H256" s="133"/>
      <c r="I256" s="8"/>
      <c r="J256" s="8"/>
      <c r="K256" s="8"/>
    </row>
    <row r="257" spans="1:11" ht="15.75" customHeight="1" x14ac:dyDescent="0.25">
      <c r="A257" s="8"/>
      <c r="B257" s="8"/>
      <c r="C257" s="8"/>
      <c r="D257" s="8"/>
      <c r="E257" s="8"/>
      <c r="F257" s="8"/>
      <c r="G257" s="8"/>
      <c r="H257" s="133"/>
      <c r="I257" s="8"/>
      <c r="J257" s="8"/>
      <c r="K257" s="8"/>
    </row>
    <row r="258" spans="1:11" ht="15.75" customHeight="1" x14ac:dyDescent="0.25">
      <c r="A258" s="8"/>
      <c r="B258" s="8"/>
      <c r="C258" s="8"/>
      <c r="D258" s="8"/>
      <c r="E258" s="8"/>
      <c r="F258" s="8"/>
      <c r="G258" s="8"/>
      <c r="H258" s="133"/>
      <c r="I258" s="8"/>
      <c r="J258" s="8"/>
      <c r="K258" s="8"/>
    </row>
    <row r="259" spans="1:11" ht="15.75" customHeight="1" x14ac:dyDescent="0.25">
      <c r="A259" s="8"/>
      <c r="B259" s="8"/>
      <c r="C259" s="8"/>
      <c r="D259" s="8"/>
      <c r="E259" s="8"/>
      <c r="F259" s="8"/>
      <c r="G259" s="8"/>
      <c r="H259" s="133"/>
      <c r="I259" s="8"/>
      <c r="J259" s="8"/>
      <c r="K259" s="8"/>
    </row>
    <row r="260" spans="1:11" ht="15.75" customHeight="1" x14ac:dyDescent="0.25">
      <c r="A260" s="8"/>
      <c r="B260" s="8"/>
      <c r="C260" s="8"/>
      <c r="D260" s="8"/>
      <c r="E260" s="8"/>
      <c r="F260" s="8"/>
      <c r="G260" s="8"/>
      <c r="H260" s="133"/>
      <c r="I260" s="8"/>
      <c r="J260" s="8"/>
      <c r="K260" s="8"/>
    </row>
    <row r="261" spans="1:11" ht="15.75" customHeight="1" x14ac:dyDescent="0.25">
      <c r="A261" s="8"/>
      <c r="B261" s="8"/>
      <c r="C261" s="8"/>
      <c r="D261" s="8"/>
      <c r="E261" s="8"/>
      <c r="F261" s="8"/>
      <c r="G261" s="8"/>
      <c r="H261" s="133"/>
      <c r="I261" s="8"/>
      <c r="J261" s="8"/>
      <c r="K261" s="8"/>
    </row>
    <row r="262" spans="1:11" ht="15.75" customHeight="1" x14ac:dyDescent="0.25">
      <c r="A262" s="8"/>
      <c r="B262" s="8"/>
      <c r="C262" s="8"/>
      <c r="D262" s="8"/>
      <c r="E262" s="8"/>
      <c r="F262" s="8"/>
      <c r="G262" s="8"/>
      <c r="H262" s="133"/>
      <c r="I262" s="8"/>
      <c r="J262" s="8"/>
      <c r="K262" s="8"/>
    </row>
    <row r="263" spans="1:11" ht="15.75" customHeight="1" x14ac:dyDescent="0.25">
      <c r="A263" s="8"/>
      <c r="B263" s="8"/>
      <c r="C263" s="8"/>
      <c r="D263" s="8"/>
      <c r="E263" s="8"/>
      <c r="F263" s="8"/>
      <c r="G263" s="8"/>
      <c r="H263" s="133"/>
      <c r="I263" s="8"/>
      <c r="J263" s="8"/>
      <c r="K263" s="8"/>
    </row>
    <row r="264" spans="1:11" ht="15.75" customHeight="1" x14ac:dyDescent="0.25">
      <c r="A264" s="8"/>
      <c r="B264" s="8"/>
      <c r="C264" s="8"/>
      <c r="D264" s="8"/>
      <c r="E264" s="8"/>
      <c r="F264" s="8"/>
      <c r="G264" s="8"/>
      <c r="H264" s="133"/>
      <c r="I264" s="8"/>
      <c r="J264" s="8"/>
      <c r="K264" s="8"/>
    </row>
    <row r="265" spans="1:11" ht="15.75" customHeight="1" x14ac:dyDescent="0.25">
      <c r="A265" s="8"/>
      <c r="B265" s="8"/>
      <c r="C265" s="8"/>
      <c r="D265" s="8"/>
      <c r="E265" s="8"/>
      <c r="F265" s="8"/>
      <c r="G265" s="8"/>
      <c r="H265" s="133"/>
      <c r="I265" s="8"/>
      <c r="J265" s="8"/>
      <c r="K265" s="8"/>
    </row>
    <row r="266" spans="1:11" ht="15.75" customHeight="1" x14ac:dyDescent="0.25">
      <c r="A266" s="8"/>
      <c r="B266" s="8"/>
      <c r="C266" s="8"/>
      <c r="D266" s="8"/>
      <c r="E266" s="8"/>
      <c r="F266" s="8"/>
      <c r="G266" s="8"/>
      <c r="H266" s="133"/>
      <c r="I266" s="8"/>
      <c r="J266" s="8"/>
      <c r="K266" s="8"/>
    </row>
    <row r="267" spans="1:11" ht="15.75" customHeight="1" x14ac:dyDescent="0.25">
      <c r="A267" s="8"/>
      <c r="B267" s="8"/>
      <c r="C267" s="8"/>
      <c r="D267" s="8"/>
      <c r="E267" s="8"/>
      <c r="F267" s="8"/>
      <c r="G267" s="8"/>
      <c r="H267" s="133"/>
      <c r="I267" s="8"/>
      <c r="J267" s="8"/>
      <c r="K267" s="8"/>
    </row>
    <row r="268" spans="1:11" ht="15.75" customHeight="1" x14ac:dyDescent="0.25">
      <c r="A268" s="8"/>
      <c r="B268" s="8"/>
      <c r="C268" s="8"/>
      <c r="D268" s="8"/>
      <c r="E268" s="8"/>
      <c r="F268" s="8"/>
      <c r="G268" s="8"/>
      <c r="H268" s="133"/>
      <c r="I268" s="8"/>
      <c r="J268" s="8"/>
      <c r="K268" s="8"/>
    </row>
    <row r="269" spans="1:11" ht="15.75" customHeight="1" x14ac:dyDescent="0.25">
      <c r="A269" s="8"/>
      <c r="B269" s="8"/>
      <c r="C269" s="8"/>
      <c r="D269" s="8"/>
      <c r="E269" s="8"/>
      <c r="F269" s="8"/>
      <c r="G269" s="8"/>
      <c r="H269" s="133"/>
      <c r="I269" s="8"/>
      <c r="J269" s="8"/>
      <c r="K269" s="8"/>
    </row>
    <row r="270" spans="1:11" ht="15.75" customHeight="1" x14ac:dyDescent="0.25">
      <c r="A270" s="8"/>
      <c r="B270" s="8"/>
      <c r="C270" s="8"/>
      <c r="D270" s="8"/>
      <c r="E270" s="8"/>
      <c r="F270" s="8"/>
      <c r="G270" s="8"/>
      <c r="H270" s="133"/>
      <c r="I270" s="8"/>
      <c r="J270" s="8"/>
      <c r="K270" s="8"/>
    </row>
    <row r="271" spans="1:11" ht="15.75" customHeight="1" x14ac:dyDescent="0.25">
      <c r="A271" s="8"/>
      <c r="B271" s="8"/>
      <c r="C271" s="8"/>
      <c r="D271" s="8"/>
      <c r="E271" s="8"/>
      <c r="F271" s="8"/>
      <c r="G271" s="8"/>
      <c r="H271" s="133"/>
      <c r="I271" s="8"/>
      <c r="J271" s="8"/>
      <c r="K271" s="8"/>
    </row>
    <row r="272" spans="1:11" ht="15.75" customHeight="1" x14ac:dyDescent="0.25">
      <c r="A272" s="8"/>
      <c r="B272" s="8"/>
      <c r="C272" s="8"/>
      <c r="D272" s="8"/>
      <c r="E272" s="8"/>
      <c r="F272" s="8"/>
      <c r="G272" s="8"/>
      <c r="H272" s="133"/>
      <c r="I272" s="8"/>
      <c r="J272" s="8"/>
      <c r="K272" s="8"/>
    </row>
    <row r="273" spans="1:11" ht="15.75" customHeight="1" x14ac:dyDescent="0.25">
      <c r="A273" s="8"/>
      <c r="B273" s="8"/>
      <c r="C273" s="8"/>
      <c r="D273" s="8"/>
      <c r="E273" s="8"/>
      <c r="F273" s="8"/>
      <c r="G273" s="8"/>
      <c r="H273" s="133"/>
      <c r="I273" s="8"/>
      <c r="J273" s="8"/>
      <c r="K273" s="8"/>
    </row>
    <row r="274" spans="1:11" ht="15.75" customHeight="1" x14ac:dyDescent="0.25">
      <c r="A274" s="8"/>
      <c r="B274" s="8"/>
      <c r="C274" s="8"/>
      <c r="D274" s="8"/>
      <c r="E274" s="8"/>
      <c r="F274" s="8"/>
      <c r="G274" s="8"/>
      <c r="H274" s="133"/>
      <c r="I274" s="8"/>
      <c r="J274" s="8"/>
      <c r="K274" s="8"/>
    </row>
    <row r="275" spans="1:11" ht="15.75" customHeight="1" x14ac:dyDescent="0.25">
      <c r="A275" s="8"/>
      <c r="B275" s="8"/>
      <c r="C275" s="8"/>
      <c r="D275" s="8"/>
      <c r="E275" s="8"/>
      <c r="F275" s="8"/>
      <c r="G275" s="8"/>
      <c r="H275" s="133"/>
      <c r="I275" s="8"/>
      <c r="J275" s="8"/>
      <c r="K275" s="8"/>
    </row>
    <row r="276" spans="1:11" ht="15.75" customHeight="1" x14ac:dyDescent="0.25">
      <c r="A276" s="8"/>
      <c r="B276" s="8"/>
      <c r="C276" s="8"/>
      <c r="D276" s="8"/>
      <c r="E276" s="8"/>
      <c r="F276" s="8"/>
      <c r="G276" s="8"/>
      <c r="H276" s="133"/>
      <c r="I276" s="8"/>
      <c r="J276" s="8"/>
      <c r="K276" s="8"/>
    </row>
    <row r="277" spans="1:11" ht="15.75" customHeight="1" x14ac:dyDescent="0.25">
      <c r="H277" s="133"/>
    </row>
    <row r="278" spans="1:11" ht="15.75" customHeight="1" x14ac:dyDescent="0.25">
      <c r="H278" s="133"/>
    </row>
    <row r="279" spans="1:11" ht="15.75" customHeight="1" x14ac:dyDescent="0.25">
      <c r="H279" s="133"/>
    </row>
    <row r="280" spans="1:11" ht="15.75" customHeight="1" x14ac:dyDescent="0.25">
      <c r="H280" s="133"/>
    </row>
    <row r="281" spans="1:11" ht="15.75" customHeight="1" x14ac:dyDescent="0.25">
      <c r="H281" s="133"/>
    </row>
    <row r="282" spans="1:11" ht="15.75" customHeight="1" x14ac:dyDescent="0.25">
      <c r="H282" s="133"/>
    </row>
    <row r="283" spans="1:11" ht="15.75" customHeight="1" x14ac:dyDescent="0.25">
      <c r="H283" s="133"/>
    </row>
    <row r="284" spans="1:11" ht="15.75" customHeight="1" x14ac:dyDescent="0.25">
      <c r="H284" s="133"/>
    </row>
    <row r="285" spans="1:11" ht="15.75" customHeight="1" x14ac:dyDescent="0.25">
      <c r="H285" s="133"/>
    </row>
    <row r="286" spans="1:11" ht="15.75" customHeight="1" x14ac:dyDescent="0.25">
      <c r="H286" s="133"/>
    </row>
    <row r="287" spans="1:11" ht="15.75" customHeight="1" x14ac:dyDescent="0.25">
      <c r="H287" s="133"/>
    </row>
    <row r="288" spans="1:11" ht="15.75" customHeight="1" x14ac:dyDescent="0.25">
      <c r="H288" s="133"/>
    </row>
    <row r="289" spans="8:8" ht="15.75" customHeight="1" x14ac:dyDescent="0.25">
      <c r="H289" s="133"/>
    </row>
    <row r="290" spans="8:8" ht="15.75" customHeight="1" x14ac:dyDescent="0.25">
      <c r="H290" s="133"/>
    </row>
    <row r="291" spans="8:8" ht="15.75" customHeight="1" x14ac:dyDescent="0.25">
      <c r="H291" s="133"/>
    </row>
    <row r="292" spans="8:8" ht="15.75" customHeight="1" x14ac:dyDescent="0.25">
      <c r="H292" s="133"/>
    </row>
    <row r="293" spans="8:8" ht="15.75" customHeight="1" x14ac:dyDescent="0.25">
      <c r="H293" s="133"/>
    </row>
    <row r="294" spans="8:8" ht="15.75" customHeight="1" x14ac:dyDescent="0.25">
      <c r="H294" s="133"/>
    </row>
    <row r="295" spans="8:8" ht="15.75" customHeight="1" x14ac:dyDescent="0.25">
      <c r="H295" s="133"/>
    </row>
    <row r="296" spans="8:8" ht="15.75" customHeight="1" x14ac:dyDescent="0.25">
      <c r="H296" s="133"/>
    </row>
    <row r="297" spans="8:8" ht="15.75" customHeight="1" x14ac:dyDescent="0.25">
      <c r="H297" s="133"/>
    </row>
    <row r="298" spans="8:8" ht="15.75" customHeight="1" x14ac:dyDescent="0.25">
      <c r="H298" s="133"/>
    </row>
    <row r="299" spans="8:8" ht="15.75" customHeight="1" x14ac:dyDescent="0.25">
      <c r="H299" s="133"/>
    </row>
    <row r="300" spans="8:8" ht="15.75" customHeight="1" x14ac:dyDescent="0.25">
      <c r="H300" s="133"/>
    </row>
    <row r="301" spans="8:8" ht="15.75" customHeight="1" x14ac:dyDescent="0.25">
      <c r="H301" s="133"/>
    </row>
    <row r="302" spans="8:8" ht="15.75" customHeight="1" x14ac:dyDescent="0.25">
      <c r="H302" s="133"/>
    </row>
    <row r="303" spans="8:8" ht="15.75" customHeight="1" x14ac:dyDescent="0.25">
      <c r="H303" s="133"/>
    </row>
    <row r="304" spans="8:8" ht="15.75" customHeight="1" x14ac:dyDescent="0.25">
      <c r="H304" s="133"/>
    </row>
    <row r="305" spans="8:8" ht="15.75" customHeight="1" x14ac:dyDescent="0.25">
      <c r="H305" s="133"/>
    </row>
    <row r="306" spans="8:8" ht="15.75" customHeight="1" x14ac:dyDescent="0.25">
      <c r="H306" s="133"/>
    </row>
    <row r="307" spans="8:8" ht="15.75" customHeight="1" x14ac:dyDescent="0.25">
      <c r="H307" s="133"/>
    </row>
    <row r="308" spans="8:8" ht="15.75" customHeight="1" x14ac:dyDescent="0.25">
      <c r="H308" s="133"/>
    </row>
    <row r="309" spans="8:8" ht="15.75" customHeight="1" x14ac:dyDescent="0.25">
      <c r="H309" s="133"/>
    </row>
    <row r="310" spans="8:8" ht="15.75" customHeight="1" x14ac:dyDescent="0.25">
      <c r="H310" s="133"/>
    </row>
    <row r="311" spans="8:8" ht="15.75" customHeight="1" x14ac:dyDescent="0.25">
      <c r="H311" s="133"/>
    </row>
    <row r="312" spans="8:8" ht="15.75" customHeight="1" x14ac:dyDescent="0.25">
      <c r="H312" s="133"/>
    </row>
    <row r="313" spans="8:8" ht="15.75" customHeight="1" x14ac:dyDescent="0.25">
      <c r="H313" s="133"/>
    </row>
    <row r="314" spans="8:8" ht="15.75" customHeight="1" x14ac:dyDescent="0.25">
      <c r="H314" s="133"/>
    </row>
    <row r="315" spans="8:8" ht="15.75" customHeight="1" x14ac:dyDescent="0.25">
      <c r="H315" s="133"/>
    </row>
    <row r="316" spans="8:8" ht="15.75" customHeight="1" x14ac:dyDescent="0.25">
      <c r="H316" s="133"/>
    </row>
    <row r="317" spans="8:8" ht="15.75" customHeight="1" x14ac:dyDescent="0.25">
      <c r="H317" s="133"/>
    </row>
    <row r="318" spans="8:8" ht="15.75" customHeight="1" x14ac:dyDescent="0.25">
      <c r="H318" s="133"/>
    </row>
    <row r="319" spans="8:8" ht="15.75" customHeight="1" x14ac:dyDescent="0.25">
      <c r="H319" s="133"/>
    </row>
    <row r="320" spans="8:8" ht="15.75" customHeight="1" x14ac:dyDescent="0.25">
      <c r="H320" s="133"/>
    </row>
    <row r="321" spans="8:8" ht="15.75" customHeight="1" x14ac:dyDescent="0.25">
      <c r="H321" s="133"/>
    </row>
    <row r="322" spans="8:8" ht="15.75" customHeight="1" x14ac:dyDescent="0.25">
      <c r="H322" s="133"/>
    </row>
    <row r="323" spans="8:8" ht="15.75" customHeight="1" x14ac:dyDescent="0.25">
      <c r="H323" s="133"/>
    </row>
    <row r="324" spans="8:8" ht="15.75" customHeight="1" x14ac:dyDescent="0.25">
      <c r="H324" s="133"/>
    </row>
    <row r="325" spans="8:8" ht="15.75" customHeight="1" x14ac:dyDescent="0.25">
      <c r="H325" s="133"/>
    </row>
    <row r="326" spans="8:8" ht="15.75" customHeight="1" x14ac:dyDescent="0.25">
      <c r="H326" s="133"/>
    </row>
    <row r="327" spans="8:8" ht="15.75" customHeight="1" x14ac:dyDescent="0.25">
      <c r="H327" s="133"/>
    </row>
    <row r="328" spans="8:8" ht="15.75" customHeight="1" x14ac:dyDescent="0.25">
      <c r="H328" s="133"/>
    </row>
    <row r="329" spans="8:8" ht="15.75" customHeight="1" x14ac:dyDescent="0.25">
      <c r="H329" s="133"/>
    </row>
    <row r="330" spans="8:8" ht="15.75" customHeight="1" x14ac:dyDescent="0.25">
      <c r="H330" s="133"/>
    </row>
    <row r="331" spans="8:8" ht="15.75" customHeight="1" x14ac:dyDescent="0.25">
      <c r="H331" s="133"/>
    </row>
    <row r="332" spans="8:8" ht="15.75" customHeight="1" x14ac:dyDescent="0.25">
      <c r="H332" s="133"/>
    </row>
    <row r="333" spans="8:8" ht="15.75" customHeight="1" x14ac:dyDescent="0.25">
      <c r="H333" s="133"/>
    </row>
    <row r="334" spans="8:8" ht="15.75" customHeight="1" x14ac:dyDescent="0.25">
      <c r="H334" s="133"/>
    </row>
    <row r="335" spans="8:8" ht="15.75" customHeight="1" x14ac:dyDescent="0.25">
      <c r="H335" s="133"/>
    </row>
    <row r="336" spans="8:8" ht="15.75" customHeight="1" x14ac:dyDescent="0.25">
      <c r="H336" s="133"/>
    </row>
    <row r="337" spans="8:8" ht="15.75" customHeight="1" x14ac:dyDescent="0.25">
      <c r="H337" s="133"/>
    </row>
    <row r="338" spans="8:8" ht="15.75" customHeight="1" x14ac:dyDescent="0.25">
      <c r="H338" s="133"/>
    </row>
    <row r="339" spans="8:8" ht="15.75" customHeight="1" x14ac:dyDescent="0.25">
      <c r="H339" s="133"/>
    </row>
    <row r="340" spans="8:8" ht="15.75" customHeight="1" x14ac:dyDescent="0.25">
      <c r="H340" s="133"/>
    </row>
    <row r="341" spans="8:8" ht="15.75" customHeight="1" x14ac:dyDescent="0.25">
      <c r="H341" s="133"/>
    </row>
    <row r="342" spans="8:8" ht="15.75" customHeight="1" x14ac:dyDescent="0.25">
      <c r="H342" s="133"/>
    </row>
    <row r="343" spans="8:8" ht="15.75" customHeight="1" x14ac:dyDescent="0.25">
      <c r="H343" s="133"/>
    </row>
    <row r="344" spans="8:8" ht="15.75" customHeight="1" x14ac:dyDescent="0.25">
      <c r="H344" s="133"/>
    </row>
    <row r="345" spans="8:8" ht="15.75" customHeight="1" x14ac:dyDescent="0.25">
      <c r="H345" s="133"/>
    </row>
    <row r="346" spans="8:8" ht="15.75" customHeight="1" x14ac:dyDescent="0.25">
      <c r="H346" s="133"/>
    </row>
    <row r="347" spans="8:8" ht="15.75" customHeight="1" x14ac:dyDescent="0.25">
      <c r="H347" s="133"/>
    </row>
    <row r="348" spans="8:8" ht="15.75" customHeight="1" x14ac:dyDescent="0.25">
      <c r="H348" s="133"/>
    </row>
    <row r="349" spans="8:8" ht="15.75" customHeight="1" x14ac:dyDescent="0.25">
      <c r="H349" s="133"/>
    </row>
    <row r="350" spans="8:8" ht="15.75" customHeight="1" x14ac:dyDescent="0.25">
      <c r="H350" s="133"/>
    </row>
    <row r="351" spans="8:8" ht="15.75" customHeight="1" x14ac:dyDescent="0.25">
      <c r="H351" s="133"/>
    </row>
    <row r="352" spans="8:8" ht="15.75" customHeight="1" x14ac:dyDescent="0.25">
      <c r="H352" s="133"/>
    </row>
    <row r="353" spans="8:8" ht="15.75" customHeight="1" x14ac:dyDescent="0.25">
      <c r="H353" s="133"/>
    </row>
    <row r="354" spans="8:8" ht="15.75" customHeight="1" x14ac:dyDescent="0.25">
      <c r="H354" s="133"/>
    </row>
    <row r="355" spans="8:8" ht="15.75" customHeight="1" x14ac:dyDescent="0.25">
      <c r="H355" s="133"/>
    </row>
    <row r="356" spans="8:8" ht="15.75" customHeight="1" x14ac:dyDescent="0.25">
      <c r="H356" s="133"/>
    </row>
    <row r="357" spans="8:8" ht="15.75" customHeight="1" x14ac:dyDescent="0.25">
      <c r="H357" s="133"/>
    </row>
    <row r="358" spans="8:8" ht="15.75" customHeight="1" x14ac:dyDescent="0.25">
      <c r="H358" s="133"/>
    </row>
    <row r="359" spans="8:8" ht="15.75" customHeight="1" x14ac:dyDescent="0.25">
      <c r="H359" s="133"/>
    </row>
    <row r="360" spans="8:8" ht="15.75" customHeight="1" x14ac:dyDescent="0.25">
      <c r="H360" s="133"/>
    </row>
    <row r="361" spans="8:8" ht="15.75" customHeight="1" x14ac:dyDescent="0.25">
      <c r="H361" s="133"/>
    </row>
    <row r="362" spans="8:8" ht="15.75" customHeight="1" x14ac:dyDescent="0.25">
      <c r="H362" s="133"/>
    </row>
    <row r="363" spans="8:8" ht="15.75" customHeight="1" x14ac:dyDescent="0.25">
      <c r="H363" s="133"/>
    </row>
    <row r="364" spans="8:8" ht="15.75" customHeight="1" x14ac:dyDescent="0.25"/>
    <row r="365" spans="8:8" ht="15.75" customHeight="1" x14ac:dyDescent="0.25"/>
    <row r="366" spans="8:8" ht="15.75" customHeight="1" x14ac:dyDescent="0.25"/>
    <row r="367" spans="8:8" ht="15.75" customHeight="1" x14ac:dyDescent="0.25"/>
    <row r="368" spans="8: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row r="1119" ht="15.75" customHeight="1" x14ac:dyDescent="0.25"/>
    <row r="1120" ht="15.75" customHeight="1" x14ac:dyDescent="0.25"/>
    <row r="1121" ht="15.75" customHeight="1" x14ac:dyDescent="0.25"/>
    <row r="1122" ht="15.75" customHeight="1" x14ac:dyDescent="0.25"/>
    <row r="1123" ht="15.75" customHeight="1" x14ac:dyDescent="0.25"/>
    <row r="1124" ht="15.75" customHeight="1" x14ac:dyDescent="0.25"/>
    <row r="1125" ht="15.75" customHeight="1" x14ac:dyDescent="0.25"/>
    <row r="1126" ht="15.75" customHeight="1" x14ac:dyDescent="0.25"/>
    <row r="1127" ht="15.75" customHeight="1" x14ac:dyDescent="0.25"/>
    <row r="1128" ht="15.75" customHeight="1" x14ac:dyDescent="0.25"/>
    <row r="1129" ht="15.75" customHeight="1" x14ac:dyDescent="0.25"/>
    <row r="1130" ht="15.75" customHeight="1" x14ac:dyDescent="0.25"/>
  </sheetData>
  <mergeCells count="2">
    <mergeCell ref="A1:C1"/>
    <mergeCell ref="A2:C2"/>
  </mergeCells>
  <conditionalFormatting sqref="H7">
    <cfRule type="notContainsBlanks" dxfId="1" priority="2">
      <formula>LEN(TRIM(H7))&gt;0</formula>
    </cfRule>
  </conditionalFormatting>
  <conditionalFormatting sqref="H8">
    <cfRule type="notContainsBlanks" dxfId="0" priority="1">
      <formula>LEN(TRIM(H8))&gt;0</formula>
    </cfRule>
  </conditionalFormatting>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tabSelected="1" topLeftCell="A76" workbookViewId="0"/>
  </sheetViews>
  <sheetFormatPr defaultColWidth="14.42578125" defaultRowHeight="15" customHeight="1" x14ac:dyDescent="0.25"/>
  <cols>
    <col min="1" max="1" width="31" customWidth="1"/>
    <col min="2" max="6" width="8.7109375" customWidth="1"/>
  </cols>
  <sheetData>
    <row r="1" spans="1:1" ht="15" customHeight="1" x14ac:dyDescent="0.25">
      <c r="A1" s="2" t="s">
        <v>1</v>
      </c>
    </row>
    <row r="2" spans="1:1" ht="15" customHeight="1" x14ac:dyDescent="0.25">
      <c r="A2" s="4" t="s">
        <v>5</v>
      </c>
    </row>
    <row r="16" spans="1:1" ht="44.25" customHeight="1" x14ac:dyDescent="0.25">
      <c r="A16" s="6" t="s">
        <v>8</v>
      </c>
    </row>
    <row r="21" spans="1:2" ht="15.75" customHeight="1" x14ac:dyDescent="0.25"/>
    <row r="22" spans="1:2" ht="15.75" customHeight="1" x14ac:dyDescent="0.25"/>
    <row r="23" spans="1:2" ht="15.75" customHeight="1" x14ac:dyDescent="0.25"/>
    <row r="24" spans="1:2" ht="15.75" customHeight="1" x14ac:dyDescent="0.25"/>
    <row r="25" spans="1:2" ht="15.75" customHeight="1" x14ac:dyDescent="0.25"/>
    <row r="26" spans="1:2" ht="15.75" customHeight="1" x14ac:dyDescent="0.25"/>
    <row r="27" spans="1:2" ht="15.75" customHeight="1" x14ac:dyDescent="0.25"/>
    <row r="28" spans="1:2" ht="15.75" customHeight="1" x14ac:dyDescent="0.25"/>
    <row r="29" spans="1:2" ht="15.75" customHeight="1" x14ac:dyDescent="0.25">
      <c r="A29" s="4" t="s">
        <v>15</v>
      </c>
      <c r="B29" s="4" t="s">
        <v>17</v>
      </c>
    </row>
    <row r="30" spans="1:2" ht="15.75" customHeight="1" x14ac:dyDescent="0.25"/>
    <row r="31" spans="1:2" ht="15.75" customHeight="1" x14ac:dyDescent="0.25"/>
    <row r="32" spans="1:2" ht="15.75" customHeight="1" x14ac:dyDescent="0.25"/>
    <row r="33" spans="1:1" ht="15.75" customHeight="1" x14ac:dyDescent="0.25"/>
    <row r="34" spans="1:1" ht="15.75" customHeight="1" x14ac:dyDescent="0.25"/>
    <row r="35" spans="1:1" ht="15.75" customHeight="1" x14ac:dyDescent="0.25"/>
    <row r="36" spans="1:1" ht="15.75" customHeight="1" x14ac:dyDescent="0.25"/>
    <row r="37" spans="1:1" ht="15.75" customHeight="1" x14ac:dyDescent="0.25"/>
    <row r="38" spans="1:1" ht="15.75" customHeight="1" x14ac:dyDescent="0.25"/>
    <row r="39" spans="1:1" ht="15.75" customHeight="1" x14ac:dyDescent="0.25"/>
    <row r="40" spans="1:1" ht="15.75" customHeight="1" x14ac:dyDescent="0.25"/>
    <row r="41" spans="1:1" ht="15.75" customHeight="1" x14ac:dyDescent="0.25"/>
    <row r="42" spans="1:1" ht="34.5" customHeight="1" x14ac:dyDescent="0.25">
      <c r="A42" s="7" t="s">
        <v>22</v>
      </c>
    </row>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spans="1:1" ht="15.75" customHeight="1" x14ac:dyDescent="0.25"/>
    <row r="50" spans="1:1" ht="15.75" customHeight="1" x14ac:dyDescent="0.25"/>
    <row r="51" spans="1:1" ht="15.75" customHeight="1" x14ac:dyDescent="0.25"/>
    <row r="52" spans="1:1" ht="15.75" customHeight="1" x14ac:dyDescent="0.25">
      <c r="A52" s="4" t="s">
        <v>32</v>
      </c>
    </row>
    <row r="53" spans="1:1" ht="15.75" customHeight="1" x14ac:dyDescent="0.25"/>
    <row r="54" spans="1:1" ht="15.75" customHeight="1" x14ac:dyDescent="0.25"/>
    <row r="55" spans="1:1" ht="15.75" customHeight="1" x14ac:dyDescent="0.25"/>
    <row r="56" spans="1:1" ht="15.75" customHeight="1" x14ac:dyDescent="0.25"/>
    <row r="57" spans="1:1" ht="15.75" customHeight="1" x14ac:dyDescent="0.25"/>
    <row r="58" spans="1:1" ht="15.75" customHeight="1" x14ac:dyDescent="0.25"/>
    <row r="59" spans="1:1" ht="15.75" customHeight="1" x14ac:dyDescent="0.25"/>
    <row r="60" spans="1:1" ht="15.7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NEW.notes in hidden columns</vt:lpstr>
      <vt:lpstr>Notes</vt:lpstr>
      <vt:lpstr>Pictures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Sher</dc:creator>
  <cp:lastModifiedBy>Olga Sher</cp:lastModifiedBy>
  <cp:lastPrinted>2021-04-05T19:35:55Z</cp:lastPrinted>
  <dcterms:created xsi:type="dcterms:W3CDTF">2019-09-26T14:31:04Z</dcterms:created>
  <dcterms:modified xsi:type="dcterms:W3CDTF">2021-04-14T15:06:12Z</dcterms:modified>
</cp:coreProperties>
</file>