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Osher\Root-foot\American Chestnut\Growth Progress Reports\"/>
    </mc:Choice>
  </mc:AlternateContent>
  <bookViews>
    <workbookView xWindow="0" yWindow="0" windowWidth="21996" windowHeight="7896"/>
  </bookViews>
  <sheets>
    <sheet name="NEW.notes in hidden columns" sheetId="3" r:id="rId1"/>
    <sheet name="Notes" sheetId="4" r:id="rId2"/>
    <sheet name="Pictures" sheetId="2" r:id="rId3"/>
  </sheets>
  <calcPr calcId="162913"/>
</workbook>
</file>

<file path=xl/calcChain.xml><?xml version="1.0" encoding="utf-8"?>
<calcChain xmlns="http://schemas.openxmlformats.org/spreadsheetml/2006/main">
  <c r="W47" i="3" l="1"/>
  <c r="V47" i="3"/>
  <c r="R47" i="3"/>
  <c r="O47" i="3"/>
  <c r="N47" i="3"/>
  <c r="L47" i="3"/>
  <c r="I47" i="3" l="1"/>
  <c r="J47" i="3"/>
  <c r="K47" i="3"/>
  <c r="M47" i="3"/>
  <c r="AL47" i="3" s="1"/>
  <c r="AM47" i="3"/>
  <c r="P47" i="3"/>
  <c r="Q47" i="3"/>
  <c r="S47" i="3"/>
  <c r="T47" i="3"/>
  <c r="U47" i="3"/>
  <c r="AR47" i="3"/>
  <c r="X47" i="3"/>
  <c r="Y47" i="3"/>
  <c r="AK47" i="3"/>
  <c r="AO47" i="3"/>
  <c r="AP47" i="3"/>
  <c r="AQ47" i="3" l="1"/>
  <c r="AN47" i="3"/>
  <c r="J44" i="3"/>
  <c r="J45" i="3"/>
  <c r="J244" i="3"/>
  <c r="J245" i="3"/>
  <c r="J247" i="3"/>
  <c r="J248" i="3"/>
  <c r="S246" i="3" l="1"/>
  <c r="R249" i="3"/>
  <c r="S249" i="3"/>
  <c r="T249" i="3"/>
  <c r="U249" i="3"/>
  <c r="V249" i="3"/>
  <c r="W249" i="3"/>
  <c r="X249" i="3"/>
  <c r="Y249" i="3"/>
  <c r="Z249" i="3"/>
  <c r="K248" i="3"/>
  <c r="L248" i="3"/>
  <c r="M248" i="3"/>
  <c r="N248" i="3"/>
  <c r="O248" i="3"/>
  <c r="P248" i="3"/>
  <c r="Q248" i="3"/>
  <c r="R248" i="3"/>
  <c r="S248" i="3"/>
  <c r="T248" i="3"/>
  <c r="U248" i="3"/>
  <c r="V248" i="3"/>
  <c r="W248" i="3"/>
  <c r="X248" i="3"/>
  <c r="Y248" i="3"/>
  <c r="I248" i="3"/>
  <c r="R246" i="3"/>
  <c r="T246" i="3"/>
  <c r="U246" i="3"/>
  <c r="V246" i="3"/>
  <c r="W246" i="3"/>
  <c r="X246" i="3"/>
  <c r="Y246" i="3"/>
  <c r="I247" i="3"/>
  <c r="K247" i="3"/>
  <c r="L247" i="3"/>
  <c r="M247" i="3"/>
  <c r="N247" i="3"/>
  <c r="O247" i="3"/>
  <c r="P247" i="3"/>
  <c r="Q247" i="3"/>
  <c r="R247" i="3"/>
  <c r="S247" i="3"/>
  <c r="T247" i="3"/>
  <c r="U247" i="3"/>
  <c r="V247" i="3"/>
  <c r="W247" i="3"/>
  <c r="X247" i="3"/>
  <c r="Y247" i="3"/>
  <c r="P246" i="3"/>
  <c r="Y245" i="3"/>
  <c r="X245" i="3"/>
  <c r="W245" i="3"/>
  <c r="S245" i="3"/>
  <c r="R245" i="3"/>
  <c r="Q245" i="3"/>
  <c r="K245" i="3"/>
  <c r="L245" i="3"/>
  <c r="M245" i="3"/>
  <c r="N245" i="3"/>
  <c r="O245" i="3"/>
  <c r="P245" i="3"/>
  <c r="T245" i="3"/>
  <c r="U245" i="3"/>
  <c r="V245" i="3"/>
  <c r="I245" i="3"/>
  <c r="Y244" i="3"/>
  <c r="W244" i="3"/>
  <c r="U244" i="3"/>
  <c r="S244" i="3"/>
  <c r="Q244" i="3"/>
  <c r="K244" i="3"/>
  <c r="L244" i="3"/>
  <c r="M244" i="3"/>
  <c r="N244" i="3"/>
  <c r="O244" i="3"/>
  <c r="P244" i="3"/>
  <c r="R244" i="3"/>
  <c r="I244" i="3"/>
  <c r="Y243" i="3"/>
  <c r="W243" i="3"/>
  <c r="S243" i="3"/>
  <c r="U243" i="3"/>
  <c r="Q243" i="3"/>
  <c r="Q242" i="3"/>
  <c r="Y241" i="3"/>
  <c r="Y125" i="3"/>
  <c r="W125" i="3"/>
  <c r="U125" i="3"/>
  <c r="S125" i="3"/>
  <c r="Y127" i="3"/>
  <c r="Y208" i="3"/>
  <c r="W208" i="3"/>
  <c r="U208" i="3"/>
  <c r="S208" i="3"/>
  <c r="Y207" i="3"/>
  <c r="Y206" i="3"/>
  <c r="Y205" i="3"/>
  <c r="W205" i="3"/>
  <c r="W241" i="3" s="1"/>
  <c r="U205" i="3"/>
  <c r="U241" i="3" s="1"/>
  <c r="S205" i="3"/>
  <c r="S241" i="3" s="1"/>
  <c r="Y126" i="3"/>
  <c r="W126" i="3"/>
  <c r="U126" i="3"/>
  <c r="S126" i="3"/>
  <c r="Q125" i="3"/>
  <c r="Y124" i="3"/>
  <c r="W124" i="3"/>
  <c r="U124" i="3"/>
  <c r="S124" i="3"/>
  <c r="Y122" i="3"/>
  <c r="S122" i="3"/>
  <c r="Q121" i="3"/>
  <c r="Y120" i="3"/>
  <c r="W120" i="3"/>
  <c r="U120" i="3"/>
  <c r="S120" i="3"/>
  <c r="Q120" i="3"/>
  <c r="Y40" i="3"/>
  <c r="W40" i="3"/>
  <c r="U40" i="3"/>
  <c r="S40" i="3"/>
  <c r="Q40" i="3"/>
  <c r="O40" i="3"/>
  <c r="M40" i="3"/>
  <c r="K40" i="3"/>
  <c r="I40" i="3"/>
  <c r="I39" i="3"/>
  <c r="Y242" i="3" l="1"/>
  <c r="R243" i="3"/>
  <c r="T243" i="3"/>
  <c r="V243" i="3"/>
  <c r="X243" i="3"/>
  <c r="Y42" i="3"/>
  <c r="T244" i="3"/>
  <c r="V244" i="3"/>
  <c r="X244" i="3"/>
  <c r="R242" i="3"/>
  <c r="S242" i="3"/>
  <c r="T242" i="3"/>
  <c r="U242" i="3"/>
  <c r="V242" i="3"/>
  <c r="W242" i="3"/>
  <c r="X242" i="3"/>
  <c r="X241" i="3"/>
  <c r="R241" i="3"/>
  <c r="T241" i="3"/>
  <c r="V241" i="3"/>
  <c r="T208" i="3"/>
  <c r="V208" i="3"/>
  <c r="X208" i="3"/>
  <c r="X207" i="3"/>
  <c r="AR207" i="3"/>
  <c r="X206" i="3"/>
  <c r="AR206" i="3"/>
  <c r="R207" i="3"/>
  <c r="R206" i="3"/>
  <c r="T205" i="3"/>
  <c r="V205" i="3"/>
  <c r="X205" i="3"/>
  <c r="X127" i="3"/>
  <c r="V127" i="3"/>
  <c r="T127" i="3"/>
  <c r="T126" i="3"/>
  <c r="V126" i="3"/>
  <c r="X126" i="3"/>
  <c r="R125" i="3"/>
  <c r="T125" i="3"/>
  <c r="V125" i="3"/>
  <c r="X125" i="3"/>
  <c r="R124" i="3"/>
  <c r="T124" i="3"/>
  <c r="V124" i="3"/>
  <c r="X124" i="3"/>
  <c r="R123" i="3"/>
  <c r="S123" i="3"/>
  <c r="T123" i="3"/>
  <c r="U123" i="3"/>
  <c r="V123" i="3"/>
  <c r="W123" i="3"/>
  <c r="X123" i="3"/>
  <c r="Y123" i="3"/>
  <c r="R122" i="3"/>
  <c r="T122" i="3"/>
  <c r="U122" i="3"/>
  <c r="V122" i="3"/>
  <c r="W122" i="3"/>
  <c r="X122" i="3"/>
  <c r="R121" i="3"/>
  <c r="S121" i="3"/>
  <c r="T121" i="3"/>
  <c r="U121" i="3"/>
  <c r="V121" i="3"/>
  <c r="W121" i="3"/>
  <c r="X121" i="3"/>
  <c r="Y121" i="3"/>
  <c r="R120" i="3"/>
  <c r="T120" i="3"/>
  <c r="V120" i="3"/>
  <c r="X120" i="3"/>
  <c r="K45" i="3"/>
  <c r="L45" i="3"/>
  <c r="M45" i="3"/>
  <c r="N45" i="3"/>
  <c r="O45" i="3"/>
  <c r="P45" i="3"/>
  <c r="Q45" i="3"/>
  <c r="R45" i="3"/>
  <c r="S45" i="3"/>
  <c r="T45" i="3"/>
  <c r="U45" i="3"/>
  <c r="V45" i="3"/>
  <c r="W45" i="3"/>
  <c r="X45" i="3"/>
  <c r="Y45" i="3"/>
  <c r="I45" i="3"/>
  <c r="T46" i="3"/>
  <c r="U46" i="3"/>
  <c r="V46" i="3"/>
  <c r="W46" i="3"/>
  <c r="X46" i="3"/>
  <c r="Y46" i="3"/>
  <c r="R44" i="3"/>
  <c r="S44" i="3"/>
  <c r="T44" i="3"/>
  <c r="U44" i="3"/>
  <c r="V44" i="3"/>
  <c r="W44" i="3"/>
  <c r="X44" i="3"/>
  <c r="Y44" i="3"/>
  <c r="Q44" i="3"/>
  <c r="I41" i="3"/>
  <c r="X41" i="3"/>
  <c r="Y41" i="3"/>
  <c r="W41" i="3"/>
  <c r="W39" i="3"/>
  <c r="U39" i="3"/>
  <c r="K44" i="3"/>
  <c r="L44" i="3"/>
  <c r="M44" i="3"/>
  <c r="N44" i="3"/>
  <c r="O44" i="3"/>
  <c r="P44" i="3"/>
  <c r="Z44" i="3"/>
  <c r="I44" i="3"/>
  <c r="T43" i="3"/>
  <c r="U43" i="3"/>
  <c r="V43" i="3"/>
  <c r="W43" i="3"/>
  <c r="X43" i="3"/>
  <c r="Y43" i="3"/>
  <c r="S43" i="3"/>
  <c r="N42" i="3"/>
  <c r="O42" i="3"/>
  <c r="P42" i="3"/>
  <c r="Q42" i="3"/>
  <c r="R42" i="3"/>
  <c r="S42" i="3"/>
  <c r="T42" i="3"/>
  <c r="U42" i="3"/>
  <c r="V42" i="3"/>
  <c r="W42" i="3"/>
  <c r="X42" i="3"/>
  <c r="M42" i="3"/>
  <c r="K42" i="3"/>
  <c r="I42" i="3"/>
  <c r="T41" i="3"/>
  <c r="U41" i="3"/>
  <c r="V41" i="3"/>
  <c r="T40" i="3"/>
  <c r="V40" i="3"/>
  <c r="X40" i="3"/>
  <c r="T39" i="3"/>
  <c r="V39" i="3"/>
  <c r="X39" i="3"/>
  <c r="Y39" i="3"/>
  <c r="AP129" i="3"/>
  <c r="AQ129" i="3"/>
  <c r="AR129" i="3"/>
  <c r="AP130" i="3"/>
  <c r="AQ130" i="3"/>
  <c r="AR130" i="3"/>
  <c r="AP131" i="3"/>
  <c r="AQ131" i="3"/>
  <c r="AR131" i="3"/>
  <c r="AP132" i="3"/>
  <c r="AQ132" i="3"/>
  <c r="AR132" i="3"/>
  <c r="AP133" i="3"/>
  <c r="AQ133" i="3"/>
  <c r="AR133" i="3"/>
  <c r="AP134" i="3"/>
  <c r="AQ134" i="3"/>
  <c r="AR134" i="3"/>
  <c r="AP163" i="3"/>
  <c r="AQ163" i="3"/>
  <c r="AR163" i="3"/>
  <c r="AP135" i="3"/>
  <c r="AQ135" i="3"/>
  <c r="AR135" i="3"/>
  <c r="AP136" i="3"/>
  <c r="AQ136" i="3"/>
  <c r="AR136" i="3"/>
  <c r="AP164" i="3"/>
  <c r="AQ164" i="3"/>
  <c r="AR164" i="3"/>
  <c r="AP137" i="3"/>
  <c r="AQ137" i="3"/>
  <c r="AR137" i="3"/>
  <c r="AP138" i="3"/>
  <c r="AQ138" i="3"/>
  <c r="AR138" i="3"/>
  <c r="AP139" i="3"/>
  <c r="AQ139" i="3"/>
  <c r="AR139" i="3"/>
  <c r="AP140" i="3"/>
  <c r="AQ140" i="3"/>
  <c r="AR140" i="3"/>
  <c r="AP141" i="3"/>
  <c r="AQ141" i="3"/>
  <c r="AR141" i="3"/>
  <c r="AP165" i="3"/>
  <c r="AQ165" i="3"/>
  <c r="AR165" i="3"/>
  <c r="AP142" i="3"/>
  <c r="AQ142" i="3"/>
  <c r="AR142" i="3"/>
  <c r="AP143" i="3"/>
  <c r="AQ143" i="3"/>
  <c r="AR143" i="3"/>
  <c r="AP144" i="3"/>
  <c r="AQ144" i="3"/>
  <c r="AR144" i="3"/>
  <c r="AP166" i="3"/>
  <c r="AQ166" i="3"/>
  <c r="AR166" i="3"/>
  <c r="AP145" i="3"/>
  <c r="AQ145" i="3"/>
  <c r="AR145" i="3"/>
  <c r="AP146" i="3"/>
  <c r="AQ146" i="3"/>
  <c r="AR146" i="3"/>
  <c r="AP147" i="3"/>
  <c r="AQ147" i="3"/>
  <c r="AR147" i="3"/>
  <c r="AP148" i="3"/>
  <c r="AQ148" i="3"/>
  <c r="AR148" i="3"/>
  <c r="AP149" i="3"/>
  <c r="AQ149" i="3"/>
  <c r="AR149" i="3"/>
  <c r="AP150" i="3"/>
  <c r="AQ150" i="3"/>
  <c r="AR150" i="3"/>
  <c r="AP151" i="3"/>
  <c r="AQ151" i="3"/>
  <c r="AR151" i="3"/>
  <c r="AP152" i="3"/>
  <c r="AQ152" i="3"/>
  <c r="AR152" i="3"/>
  <c r="AP153" i="3"/>
  <c r="AQ153" i="3"/>
  <c r="AR153" i="3"/>
  <c r="AP154" i="3"/>
  <c r="AQ154" i="3"/>
  <c r="AR154" i="3"/>
  <c r="AP155" i="3"/>
  <c r="AQ155" i="3"/>
  <c r="AR155" i="3"/>
  <c r="AP167" i="3"/>
  <c r="AQ167" i="3"/>
  <c r="AR167" i="3"/>
  <c r="AP156" i="3"/>
  <c r="AQ156" i="3"/>
  <c r="AR156" i="3"/>
  <c r="AP157" i="3"/>
  <c r="AQ157" i="3"/>
  <c r="AR157" i="3"/>
  <c r="AP158" i="3"/>
  <c r="AQ158" i="3"/>
  <c r="AR158" i="3"/>
  <c r="AP159" i="3"/>
  <c r="AQ159" i="3"/>
  <c r="AR159" i="3"/>
  <c r="AP160" i="3"/>
  <c r="AQ160" i="3"/>
  <c r="AR160" i="3"/>
  <c r="AP161" i="3"/>
  <c r="AQ161" i="3"/>
  <c r="AR161" i="3"/>
  <c r="AP162" i="3"/>
  <c r="AQ162" i="3"/>
  <c r="AR162" i="3"/>
  <c r="AQ128" i="3"/>
  <c r="AR128" i="3"/>
  <c r="AP128" i="3"/>
  <c r="AO128" i="3"/>
  <c r="AO85" i="3"/>
  <c r="AP85" i="3"/>
  <c r="AQ85" i="3"/>
  <c r="AR85" i="3"/>
  <c r="AO86" i="3"/>
  <c r="AP86" i="3"/>
  <c r="AQ86" i="3"/>
  <c r="AR86" i="3"/>
  <c r="AO73" i="3"/>
  <c r="AP73" i="3"/>
  <c r="AQ73" i="3"/>
  <c r="AR73" i="3"/>
  <c r="AO74" i="3"/>
  <c r="AP74" i="3"/>
  <c r="AQ74" i="3"/>
  <c r="AR74" i="3"/>
  <c r="AO76" i="3"/>
  <c r="AP76" i="3"/>
  <c r="AQ76" i="3"/>
  <c r="AR76" i="3"/>
  <c r="AO77" i="3"/>
  <c r="AP77" i="3"/>
  <c r="AQ77" i="3"/>
  <c r="AR77" i="3"/>
  <c r="AO78" i="3"/>
  <c r="AP78" i="3"/>
  <c r="AQ78" i="3"/>
  <c r="AR78" i="3"/>
  <c r="AO79" i="3"/>
  <c r="AP79" i="3"/>
  <c r="AQ79" i="3"/>
  <c r="AR79" i="3"/>
  <c r="AO80" i="3"/>
  <c r="AP80" i="3"/>
  <c r="AQ80" i="3"/>
  <c r="AR80" i="3"/>
  <c r="AO75" i="3"/>
  <c r="AP75" i="3"/>
  <c r="AQ75" i="3"/>
  <c r="AR75" i="3"/>
  <c r="AO81" i="3"/>
  <c r="AP81" i="3"/>
  <c r="AQ81" i="3"/>
  <c r="AR81" i="3"/>
  <c r="AO82" i="3"/>
  <c r="AP82" i="3"/>
  <c r="AQ82" i="3"/>
  <c r="AR82" i="3"/>
  <c r="AO83" i="3"/>
  <c r="AP83" i="3"/>
  <c r="AQ83" i="3"/>
  <c r="AR83" i="3"/>
  <c r="AO88" i="3"/>
  <c r="AP88" i="3"/>
  <c r="AQ88" i="3"/>
  <c r="AR88" i="3"/>
  <c r="AO89" i="3"/>
  <c r="AP89" i="3"/>
  <c r="AQ89" i="3"/>
  <c r="AR89" i="3"/>
  <c r="AO90" i="3"/>
  <c r="AP90" i="3"/>
  <c r="AQ90" i="3"/>
  <c r="AR90" i="3"/>
  <c r="AO91" i="3"/>
  <c r="AP91" i="3"/>
  <c r="AQ91" i="3"/>
  <c r="AR91" i="3"/>
  <c r="AO92" i="3"/>
  <c r="AP92" i="3"/>
  <c r="AQ92" i="3"/>
  <c r="AR92" i="3"/>
  <c r="AO93" i="3"/>
  <c r="AP93" i="3"/>
  <c r="AQ93" i="3"/>
  <c r="AR93" i="3"/>
  <c r="AO94" i="3"/>
  <c r="AP94" i="3"/>
  <c r="AQ94" i="3"/>
  <c r="AR94" i="3"/>
  <c r="AP53" i="3"/>
  <c r="AQ53" i="3"/>
  <c r="AR53" i="3"/>
  <c r="AP54" i="3"/>
  <c r="AQ54" i="3"/>
  <c r="AR54" i="3"/>
  <c r="AP55" i="3"/>
  <c r="AQ55" i="3"/>
  <c r="AR55" i="3"/>
  <c r="AP56" i="3"/>
  <c r="AQ56" i="3"/>
  <c r="AR56" i="3"/>
  <c r="AP57" i="3"/>
  <c r="AQ57" i="3"/>
  <c r="AR57" i="3"/>
  <c r="AP58" i="3"/>
  <c r="AQ58" i="3"/>
  <c r="AR58" i="3"/>
  <c r="AP59" i="3"/>
  <c r="AQ59" i="3"/>
  <c r="AR59" i="3"/>
  <c r="AP60" i="3"/>
  <c r="AQ60" i="3"/>
  <c r="AR60" i="3"/>
  <c r="AP61" i="3"/>
  <c r="AQ61" i="3"/>
  <c r="AR61" i="3"/>
  <c r="AP62" i="3"/>
  <c r="AQ62" i="3"/>
  <c r="AR62" i="3"/>
  <c r="AP63" i="3"/>
  <c r="AQ63" i="3"/>
  <c r="AR63" i="3"/>
  <c r="AP66" i="3"/>
  <c r="AQ66" i="3"/>
  <c r="AR66" i="3"/>
  <c r="AP64" i="3"/>
  <c r="AQ64" i="3"/>
  <c r="AR64" i="3"/>
  <c r="AP65" i="3"/>
  <c r="AQ65" i="3"/>
  <c r="AR65" i="3"/>
  <c r="AP67" i="3"/>
  <c r="AQ67" i="3"/>
  <c r="AR67" i="3"/>
  <c r="AP68" i="3"/>
  <c r="AQ68" i="3"/>
  <c r="AR68" i="3"/>
  <c r="AP70" i="3"/>
  <c r="AQ70" i="3"/>
  <c r="AR70" i="3"/>
  <c r="AP71" i="3"/>
  <c r="AQ71" i="3"/>
  <c r="AR71" i="3"/>
  <c r="AP72" i="3"/>
  <c r="AQ72" i="3"/>
  <c r="AR72" i="3"/>
  <c r="AP69" i="3"/>
  <c r="AQ69" i="3"/>
  <c r="AR69" i="3"/>
  <c r="AR84" i="3"/>
  <c r="AQ84" i="3"/>
  <c r="AP84" i="3"/>
  <c r="AO84" i="3"/>
  <c r="AK14" i="3"/>
  <c r="AL14" i="3"/>
  <c r="AM14" i="3"/>
  <c r="AN14" i="3"/>
  <c r="AO14" i="3"/>
  <c r="AP14" i="3"/>
  <c r="AQ14" i="3"/>
  <c r="AR14" i="3"/>
  <c r="AK15" i="3"/>
  <c r="AL15" i="3"/>
  <c r="AM15" i="3"/>
  <c r="AN15" i="3"/>
  <c r="AO15" i="3"/>
  <c r="AP15" i="3"/>
  <c r="AQ15" i="3"/>
  <c r="AR15" i="3"/>
  <c r="AK16" i="3"/>
  <c r="AL16" i="3"/>
  <c r="AM16" i="3"/>
  <c r="AN16" i="3"/>
  <c r="AO16" i="3"/>
  <c r="AP16" i="3"/>
  <c r="AQ16" i="3"/>
  <c r="AR16" i="3"/>
  <c r="AK17" i="3"/>
  <c r="AL17" i="3"/>
  <c r="AM17" i="3"/>
  <c r="AN17" i="3"/>
  <c r="AO17" i="3"/>
  <c r="AP17" i="3"/>
  <c r="AQ17" i="3"/>
  <c r="AR17" i="3"/>
  <c r="AK30" i="3"/>
  <c r="AL30" i="3"/>
  <c r="AM30" i="3"/>
  <c r="AN30" i="3"/>
  <c r="AO30" i="3"/>
  <c r="AP30" i="3"/>
  <c r="AQ30" i="3"/>
  <c r="AR30" i="3"/>
  <c r="AK31" i="3"/>
  <c r="AL31" i="3"/>
  <c r="AM31" i="3"/>
  <c r="AN31" i="3"/>
  <c r="AO31" i="3"/>
  <c r="AP31" i="3"/>
  <c r="AQ31" i="3"/>
  <c r="AR31" i="3"/>
  <c r="AK32" i="3"/>
  <c r="AL32" i="3"/>
  <c r="AM32" i="3"/>
  <c r="AN32" i="3"/>
  <c r="AO32" i="3"/>
  <c r="AP32" i="3"/>
  <c r="AQ32" i="3"/>
  <c r="AR32" i="3"/>
  <c r="AK33" i="3"/>
  <c r="AL33" i="3"/>
  <c r="AM33" i="3"/>
  <c r="AN33" i="3"/>
  <c r="AO33" i="3"/>
  <c r="AP33" i="3"/>
  <c r="AQ33" i="3"/>
  <c r="AR33" i="3"/>
  <c r="AK34" i="3"/>
  <c r="AL34" i="3"/>
  <c r="AM34" i="3"/>
  <c r="AN34" i="3"/>
  <c r="AO34" i="3"/>
  <c r="AP34" i="3"/>
  <c r="AQ34" i="3"/>
  <c r="AR34" i="3"/>
  <c r="AK35" i="3"/>
  <c r="AL35" i="3"/>
  <c r="AM35" i="3"/>
  <c r="AN35" i="3"/>
  <c r="AO35" i="3"/>
  <c r="AP35" i="3"/>
  <c r="AQ35" i="3"/>
  <c r="AR35" i="3"/>
  <c r="AK29" i="3"/>
  <c r="AL29" i="3"/>
  <c r="AM29" i="3"/>
  <c r="AN29" i="3"/>
  <c r="AO29" i="3"/>
  <c r="AP29" i="3"/>
  <c r="AQ29" i="3"/>
  <c r="AR29" i="3"/>
  <c r="AK18" i="3"/>
  <c r="AL18" i="3"/>
  <c r="AM18" i="3"/>
  <c r="AN18" i="3"/>
  <c r="AO18" i="3"/>
  <c r="AP18" i="3"/>
  <c r="AQ18" i="3"/>
  <c r="AR18" i="3"/>
  <c r="AK19" i="3"/>
  <c r="AL19" i="3"/>
  <c r="AM19" i="3"/>
  <c r="AN19" i="3"/>
  <c r="AO19" i="3"/>
  <c r="AP19" i="3"/>
  <c r="AQ19" i="3"/>
  <c r="AR19" i="3"/>
  <c r="AK20" i="3"/>
  <c r="AL20" i="3"/>
  <c r="AM20" i="3"/>
  <c r="AN20" i="3"/>
  <c r="AO20" i="3"/>
  <c r="AP20" i="3"/>
  <c r="AQ20" i="3"/>
  <c r="AR20" i="3"/>
  <c r="AK21" i="3"/>
  <c r="AL21" i="3"/>
  <c r="AM21" i="3"/>
  <c r="AN21" i="3"/>
  <c r="AO21" i="3"/>
  <c r="AP21" i="3"/>
  <c r="AQ21" i="3"/>
  <c r="AR21" i="3"/>
  <c r="AK22" i="3"/>
  <c r="AL22" i="3"/>
  <c r="AM22" i="3"/>
  <c r="AN22" i="3"/>
  <c r="AO22" i="3"/>
  <c r="AP22" i="3"/>
  <c r="AQ22" i="3"/>
  <c r="AR22" i="3"/>
  <c r="AK23" i="3"/>
  <c r="AL23" i="3"/>
  <c r="AM23" i="3"/>
  <c r="AN23" i="3"/>
  <c r="AO23" i="3"/>
  <c r="AP23" i="3"/>
  <c r="AQ23" i="3"/>
  <c r="AR23" i="3"/>
  <c r="AK24" i="3"/>
  <c r="AL24" i="3"/>
  <c r="AM24" i="3"/>
  <c r="AN24" i="3"/>
  <c r="AO24" i="3"/>
  <c r="AP24" i="3"/>
  <c r="AQ24" i="3"/>
  <c r="AR24" i="3"/>
  <c r="AK25" i="3"/>
  <c r="AL25" i="3"/>
  <c r="AM25" i="3"/>
  <c r="AN25" i="3"/>
  <c r="AO25" i="3"/>
  <c r="AP25" i="3"/>
  <c r="AQ25" i="3"/>
  <c r="AR25" i="3"/>
  <c r="AK26" i="3"/>
  <c r="AL26" i="3"/>
  <c r="AM26" i="3"/>
  <c r="AN26" i="3"/>
  <c r="AO26" i="3"/>
  <c r="AP26" i="3"/>
  <c r="AQ26" i="3"/>
  <c r="AR26" i="3"/>
  <c r="AK27" i="3"/>
  <c r="AL27" i="3"/>
  <c r="AM27" i="3"/>
  <c r="AN27" i="3"/>
  <c r="AO27" i="3"/>
  <c r="AP27" i="3"/>
  <c r="AQ27" i="3"/>
  <c r="AR27" i="3"/>
  <c r="AK28" i="3"/>
  <c r="AL28" i="3"/>
  <c r="AM28" i="3"/>
  <c r="AN28" i="3"/>
  <c r="AO28" i="3"/>
  <c r="AP28" i="3"/>
  <c r="AQ28" i="3"/>
  <c r="AR28" i="3"/>
  <c r="AK36" i="3"/>
  <c r="AL36" i="3"/>
  <c r="AM36" i="3"/>
  <c r="AN36" i="3"/>
  <c r="AO36" i="3"/>
  <c r="AP36" i="3"/>
  <c r="AQ36" i="3"/>
  <c r="AR36" i="3"/>
  <c r="AK37" i="3"/>
  <c r="AL37" i="3"/>
  <c r="AM37" i="3"/>
  <c r="AN37" i="3"/>
  <c r="AO37" i="3"/>
  <c r="AP37" i="3"/>
  <c r="AQ37" i="3"/>
  <c r="AR37" i="3"/>
  <c r="AK38" i="3"/>
  <c r="AL38" i="3"/>
  <c r="AM38" i="3"/>
  <c r="AN38" i="3"/>
  <c r="AO38" i="3"/>
  <c r="AP38" i="3"/>
  <c r="AQ38" i="3"/>
  <c r="AR38" i="3"/>
  <c r="AR13" i="3"/>
  <c r="AQ13" i="3"/>
  <c r="AP13" i="3"/>
  <c r="AK13" i="3"/>
  <c r="R208" i="3" l="1"/>
  <c r="AR124" i="3"/>
  <c r="AQ44" i="3"/>
  <c r="AQ46" i="3"/>
  <c r="AR120" i="3"/>
  <c r="AP205" i="3"/>
  <c r="AQ205" i="3"/>
  <c r="AR205" i="3"/>
  <c r="AR123" i="3"/>
  <c r="AQ120" i="3"/>
  <c r="AQ45" i="3"/>
  <c r="AR46" i="3"/>
  <c r="AR122" i="3"/>
  <c r="AQ43" i="3"/>
  <c r="AQ125" i="3"/>
  <c r="AR44" i="3"/>
  <c r="AQ121" i="3"/>
  <c r="AQ123" i="3"/>
  <c r="AP208" i="3"/>
  <c r="AQ208" i="3"/>
  <c r="AR208" i="3"/>
  <c r="AQ40" i="3"/>
  <c r="AQ42" i="3"/>
  <c r="AR45" i="3"/>
  <c r="AQ41" i="3"/>
  <c r="AR40" i="3"/>
  <c r="AQ39" i="3"/>
  <c r="AK44" i="3"/>
  <c r="AR121" i="3"/>
  <c r="AQ124" i="3"/>
  <c r="AR125" i="3"/>
  <c r="AQ126" i="3"/>
  <c r="AR126" i="3"/>
  <c r="AQ122" i="3"/>
  <c r="AR41" i="3"/>
  <c r="AR39" i="3"/>
  <c r="AR43" i="3"/>
  <c r="AR42" i="3"/>
  <c r="AP126" i="3" l="1"/>
  <c r="AO132" i="3" l="1"/>
  <c r="AO135" i="3"/>
  <c r="AO165" i="3"/>
  <c r="AO166" i="3"/>
  <c r="AO148" i="3"/>
  <c r="AO167" i="3"/>
  <c r="AO159" i="3"/>
  <c r="AO131" i="3"/>
  <c r="AO163" i="3"/>
  <c r="AO137" i="3"/>
  <c r="AO141" i="3"/>
  <c r="AO144" i="3"/>
  <c r="AO147" i="3"/>
  <c r="AO151" i="3"/>
  <c r="AO155" i="3"/>
  <c r="AO158" i="3"/>
  <c r="AP125" i="3"/>
  <c r="AP45" i="3"/>
  <c r="AP44" i="3"/>
  <c r="AP42" i="3"/>
  <c r="AP124" i="3"/>
  <c r="AP123" i="3"/>
  <c r="AP122" i="3"/>
  <c r="AP121" i="3"/>
  <c r="AP120" i="3"/>
  <c r="AO129" i="3"/>
  <c r="AO130" i="3"/>
  <c r="AO133" i="3"/>
  <c r="AO134" i="3"/>
  <c r="AO136" i="3"/>
  <c r="AO164" i="3"/>
  <c r="AO139" i="3"/>
  <c r="AO140" i="3"/>
  <c r="AO142" i="3"/>
  <c r="AO143" i="3"/>
  <c r="AO145" i="3"/>
  <c r="AO146" i="3"/>
  <c r="AO149" i="3"/>
  <c r="AO150" i="3"/>
  <c r="AO152" i="3"/>
  <c r="AO153" i="3"/>
  <c r="AO154" i="3"/>
  <c r="AO156" i="3"/>
  <c r="AO157" i="3"/>
  <c r="AO160" i="3"/>
  <c r="AO161" i="3"/>
  <c r="AO162" i="3"/>
  <c r="AO13" i="3"/>
  <c r="AM42" i="3" l="1"/>
  <c r="AO42" i="3"/>
  <c r="AK42" i="3"/>
  <c r="AL42" i="3"/>
  <c r="AO125" i="3"/>
  <c r="AN42" i="3"/>
  <c r="AO138" i="3"/>
  <c r="M39" i="3"/>
  <c r="K41" i="3"/>
  <c r="M41" i="3"/>
  <c r="O41" i="3"/>
  <c r="Q41" i="3"/>
  <c r="S41" i="3"/>
  <c r="AP41" i="3" s="1"/>
  <c r="K43" i="3"/>
  <c r="M43" i="3"/>
  <c r="O43" i="3"/>
  <c r="Q43" i="3"/>
  <c r="AP43" i="3"/>
  <c r="K46" i="3"/>
  <c r="M46" i="3"/>
  <c r="O46" i="3"/>
  <c r="Q46" i="3"/>
  <c r="S46" i="3"/>
  <c r="I46" i="3"/>
  <c r="I43" i="3"/>
  <c r="S39" i="3" l="1"/>
  <c r="AP39" i="3" s="1"/>
  <c r="AP46" i="3"/>
  <c r="AN46" i="3"/>
  <c r="AO45" i="3"/>
  <c r="AM41" i="3"/>
  <c r="AK46" i="3"/>
  <c r="AL43" i="3"/>
  <c r="AN41" i="3"/>
  <c r="AM46" i="3"/>
  <c r="AL44" i="3"/>
  <c r="AM43" i="3"/>
  <c r="AL45" i="3"/>
  <c r="AM44" i="3"/>
  <c r="AN43" i="3"/>
  <c r="AO41" i="3"/>
  <c r="AK41" i="3"/>
  <c r="O39" i="3"/>
  <c r="AM39" i="3" s="1"/>
  <c r="AP40" i="3"/>
  <c r="AL40" i="3"/>
  <c r="AK45" i="3"/>
  <c r="K39" i="3"/>
  <c r="AL39" i="3" s="1"/>
  <c r="AN45" i="3"/>
  <c r="AM40" i="3"/>
  <c r="Q39" i="3"/>
  <c r="AO121" i="3"/>
  <c r="AO46" i="3"/>
  <c r="AO44" i="3"/>
  <c r="AL46" i="3"/>
  <c r="AN44" i="3"/>
  <c r="AO43" i="3"/>
  <c r="AK43" i="3"/>
  <c r="AL41" i="3"/>
  <c r="AO120" i="3"/>
  <c r="AN13" i="3"/>
  <c r="AO39" i="3" l="1"/>
  <c r="AK39" i="3"/>
  <c r="AK40" i="3"/>
  <c r="AO40" i="3"/>
  <c r="AN39" i="3"/>
  <c r="AM45" i="3"/>
  <c r="AN40" i="3"/>
  <c r="AM13" i="3"/>
  <c r="AL13" i="3"/>
</calcChain>
</file>

<file path=xl/sharedStrings.xml><?xml version="1.0" encoding="utf-8"?>
<sst xmlns="http://schemas.openxmlformats.org/spreadsheetml/2006/main" count="3707" uniqueCount="953">
  <si>
    <t>Tree Name Tag</t>
  </si>
  <si>
    <t>Progress Report - Pictures</t>
  </si>
  <si>
    <t>Location</t>
  </si>
  <si>
    <t>Height at Planting</t>
  </si>
  <si>
    <t>Update 3/22/19 (all stakes and guards are secure. Roots and root balls appear healthy and in place. No sighs of disease. See below for the remaining observations</t>
  </si>
  <si>
    <t>7/24 - Baha's new growth</t>
  </si>
  <si>
    <t xml:space="preserve">Update 5/5/19. All trees have many new leaves and new shoots </t>
  </si>
  <si>
    <t>Update 7/24/19. All trees are alive. Some have signs of blight, details below. Weeds were cleared from base of trees and tubes. Taller brush cut back to allow more light. All plantings are surrounded by Japanese Stiltgrass. Heights are approximate as paper wasps have been dwelling in some of the tubes preventing close handling of trees.</t>
  </si>
  <si>
    <t>7/24/19 - Active blight on Otto which caused stem weakness &amp; snapping</t>
  </si>
  <si>
    <t xml:space="preserve">Bryce </t>
  </si>
  <si>
    <t>Walnut Grove</t>
  </si>
  <si>
    <t>24"</t>
  </si>
  <si>
    <t xml:space="preserve">25.5" All characteristics healthy </t>
  </si>
  <si>
    <t>26"</t>
  </si>
  <si>
    <t>36" wineberry, white snakeroot present</t>
  </si>
  <si>
    <t xml:space="preserve">7/24/19 - caterpillar evidence </t>
  </si>
  <si>
    <t xml:space="preserve">Defiance </t>
  </si>
  <si>
    <t>Possible blight on young stem</t>
  </si>
  <si>
    <t>27.5"</t>
  </si>
  <si>
    <t xml:space="preserve">28.25". All characteristics healthy </t>
  </si>
  <si>
    <t xml:space="preserve">30" field garlic </t>
  </si>
  <si>
    <t>37" wineberry, garlic mustard, spicebush present</t>
  </si>
  <si>
    <t>7/24/19 - A stem trying to heal around blight canker</t>
  </si>
  <si>
    <t>Olga</t>
  </si>
  <si>
    <t>13.75"</t>
  </si>
  <si>
    <t xml:space="preserve">14.1". All characteristics healthy </t>
  </si>
  <si>
    <t xml:space="preserve">21" field garlic, wild violets </t>
  </si>
  <si>
    <t>36" has a fallen tree alongside which has caused it to lean. no damage. Wineberry (and tuliptree) present</t>
  </si>
  <si>
    <t>Alyssa Le Chessy</t>
  </si>
  <si>
    <t>16.25"</t>
  </si>
  <si>
    <t xml:space="preserve">18.5" All characteristics healthy. </t>
  </si>
  <si>
    <t>19"</t>
  </si>
  <si>
    <t>7/24/19 - healthy double-leader tree</t>
  </si>
  <si>
    <t>Archy</t>
  </si>
  <si>
    <t>18.25"</t>
  </si>
  <si>
    <t xml:space="preserve">19.25". All characteristics healthy, field garlic around </t>
  </si>
  <si>
    <t xml:space="preserve">19.25" milkweed and wild violets around </t>
  </si>
  <si>
    <t>35" some leaves eaten-caterpillars? wineberry, spicebush present</t>
  </si>
  <si>
    <t xml:space="preserve">Prosperity </t>
  </si>
  <si>
    <t>Treeline</t>
  </si>
  <si>
    <t xml:space="preserve">19". Some old leaves remained. Stem and buds healthy </t>
  </si>
  <si>
    <t xml:space="preserve">19" Wood nettle </t>
  </si>
  <si>
    <t>Ashe</t>
  </si>
  <si>
    <t>18.5"</t>
  </si>
  <si>
    <t xml:space="preserve">18.5". No leaves. Buds and stem healthy </t>
  </si>
  <si>
    <t xml:space="preserve">23" wood nettle </t>
  </si>
  <si>
    <t xml:space="preserve">Tranquility </t>
  </si>
  <si>
    <t>21"</t>
  </si>
  <si>
    <t xml:space="preserve">22". No leaves. Buds and stem healthy </t>
  </si>
  <si>
    <t>25"</t>
  </si>
  <si>
    <t>38" wineberry, black raspberry, sassafras present</t>
  </si>
  <si>
    <t>Ripples</t>
  </si>
  <si>
    <t xml:space="preserve">22".  No leaves. Buds and stem healthy. </t>
  </si>
  <si>
    <t xml:space="preserve">21"  signs of slight asian gall wasp infestation </t>
  </si>
  <si>
    <t>34" many leaves chewed by insects. perilla, multiflora rose, wineberry, sassafras present</t>
  </si>
  <si>
    <t>Ula</t>
  </si>
  <si>
    <t>20"</t>
  </si>
  <si>
    <t xml:space="preserve">21 1/2".  No leaves. Buds and stem healthy. </t>
  </si>
  <si>
    <t xml:space="preserve">20" a lot of asian gall wasp infestation </t>
  </si>
  <si>
    <t>70" very vigorous. has whitefly and leafhoppers. sassafras, wineberry, morning glory, asiatic dayflower present.</t>
  </si>
  <si>
    <t xml:space="preserve">Rotella </t>
  </si>
  <si>
    <t>19.25"</t>
  </si>
  <si>
    <t>thick stem - leaves</t>
  </si>
  <si>
    <t xml:space="preserve">20". Some old leaves remained. Stem and buds healthy. </t>
  </si>
  <si>
    <t xml:space="preserve">24". Slight asian gall wasp infestation </t>
  </si>
  <si>
    <t>63" vigorous &amp; very healthy but tangled in bittersweet. wineberry, bl raspberry, blackberry, myosotis(?), mulberry</t>
  </si>
  <si>
    <t>"26"</t>
  </si>
  <si>
    <t xml:space="preserve">26 1/4". Some old leaves remained. Stem and buds healthy. </t>
  </si>
  <si>
    <t xml:space="preserve">34". Slight asian gall wasp infestation </t>
  </si>
  <si>
    <t>52" has blight scars healing/healed. vigorous. multiflora rose, honeysuckle, morning glory, wineberry, bl raspberry, mint, pois. ivy present.</t>
  </si>
  <si>
    <t xml:space="preserve">Serenity </t>
  </si>
  <si>
    <t>Old Lodge</t>
  </si>
  <si>
    <t>17"</t>
  </si>
  <si>
    <t>last to shed leaves</t>
  </si>
  <si>
    <t>17 3/4". Fall leaves still attached. Buds healthy, stem flexible</t>
  </si>
  <si>
    <t xml:space="preserve">20" </t>
  </si>
  <si>
    <t xml:space="preserve">35" has blight scars healing/healed. double leader (pruned to one strongest). white snakeroot, wineberry, asiatic dayflower, myosotis(?) present. </t>
  </si>
  <si>
    <t xml:space="preserve">Guardian </t>
  </si>
  <si>
    <t>19.5"</t>
  </si>
  <si>
    <t xml:space="preserve">21". Buds are healthy, trunk is flexible. Small leafy plants around </t>
  </si>
  <si>
    <t xml:space="preserve">21" </t>
  </si>
  <si>
    <t>Baha Rudin</t>
  </si>
  <si>
    <t>Pond</t>
  </si>
  <si>
    <t xml:space="preserve">Stem snapped, had to trim. Stake and deer guards were secure. Onion grass around. </t>
  </si>
  <si>
    <t xml:space="preserve">6". Recovering. Good healthy new leaves </t>
  </si>
  <si>
    <t xml:space="preserve">13" looks healthy, good new growth. pruning scar healed. Garlic mustard, white snakeroot present. </t>
  </si>
  <si>
    <t xml:space="preserve">Ben Rudin </t>
  </si>
  <si>
    <t>30"</t>
  </si>
  <si>
    <t xml:space="preserve">32" </t>
  </si>
  <si>
    <t xml:space="preserve">38" many side branches, pruned to central leader. garlic mustard, white snakeroot, myosotis(?) present. </t>
  </si>
  <si>
    <t>Arnold</t>
  </si>
  <si>
    <t>SweatLodge</t>
  </si>
  <si>
    <t>33"</t>
  </si>
  <si>
    <t xml:space="preserve">36". Fall leaves attached. Flexible trunk, healthy buds, fuzzy top. Grass nearby 2" away. </t>
  </si>
  <si>
    <t xml:space="preserve">36" </t>
  </si>
  <si>
    <t xml:space="preserve">37" main leader dead @ tip. tube congested with side branches. pruned to one strong leader. Paper wasp nest in tube. Asiatic dayflower, garlic must present. </t>
  </si>
  <si>
    <t>Mark</t>
  </si>
  <si>
    <t>Lower Grove</t>
  </si>
  <si>
    <t>16.5"</t>
  </si>
  <si>
    <t>stem snapped on the top. Deer guard and stake were secure and in place. Flexible trunk, healthy buds</t>
  </si>
  <si>
    <t>Sam Rudin</t>
  </si>
  <si>
    <t>25.5"</t>
  </si>
  <si>
    <t xml:space="preserve">26". 1 fall leaf attached. Healthy buds, flexible trunk, fuzzy top  </t>
  </si>
  <si>
    <t xml:space="preserve">27" </t>
  </si>
  <si>
    <t>29" main tip died, many side branches. pruned to new leader. healthy. Yellow dock present.</t>
  </si>
  <si>
    <t>Kim</t>
  </si>
  <si>
    <t>Outhouse</t>
  </si>
  <si>
    <t xml:space="preserve">19.5". All characteristics healthy </t>
  </si>
  <si>
    <t xml:space="preserve">22". Wild violets </t>
  </si>
  <si>
    <t>Tree is alive. No other data available. Angry wasps present.</t>
  </si>
  <si>
    <t>Bekka</t>
  </si>
  <si>
    <t xml:space="preserve">19". All characteristics healthy </t>
  </si>
  <si>
    <t xml:space="preserve">19". Garlic mustard </t>
  </si>
  <si>
    <t xml:space="preserve">Dolly </t>
  </si>
  <si>
    <t>18"</t>
  </si>
  <si>
    <t xml:space="preserve">20". All characteristics healthy </t>
  </si>
  <si>
    <t xml:space="preserve">22" </t>
  </si>
  <si>
    <t>40" ? Appears healthy. Wasps present.</t>
  </si>
  <si>
    <t>Zipper</t>
  </si>
  <si>
    <t>Meadow</t>
  </si>
  <si>
    <t xml:space="preserve">16.5". Some old leaves remained. Stem and buds healthy. </t>
  </si>
  <si>
    <t>22"</t>
  </si>
  <si>
    <t xml:space="preserve">42" Appears healthy &amp; vigorous. Katydid, frog, green mantid, wasps present. </t>
  </si>
  <si>
    <t>Living Rock</t>
  </si>
  <si>
    <t>10"</t>
  </si>
  <si>
    <t>10". No leaves. Buds and stem healthy</t>
  </si>
  <si>
    <t xml:space="preserve">12" </t>
  </si>
  <si>
    <t xml:space="preserve">32" healthy. Asiatic dayflower present. </t>
  </si>
  <si>
    <t xml:space="preserve">Neary </t>
  </si>
  <si>
    <t>Medow</t>
  </si>
  <si>
    <t>9"</t>
  </si>
  <si>
    <t xml:space="preserve">9". All characteristics healthy. </t>
  </si>
  <si>
    <t>13"</t>
  </si>
  <si>
    <t xml:space="preserve">36"  healthy, lots of spider webbing (&amp;spider) in tube. Asiatic dayflower, smartweed, grasses present. </t>
  </si>
  <si>
    <t>Otto</t>
  </si>
  <si>
    <t>48" pruned to 17". has blight which weakened main stem and caused it to snap. Scar had girdled ~75-80% of stem. All leaves chewed by caterpillar?</t>
  </si>
  <si>
    <t xml:space="preserve">36", healthy </t>
  </si>
  <si>
    <t xml:space="preserve">37", healthy </t>
  </si>
  <si>
    <t xml:space="preserve">12", healthy </t>
  </si>
  <si>
    <t xml:space="preserve">35", healthy </t>
  </si>
  <si>
    <t xml:space="preserve">38", healthy </t>
  </si>
  <si>
    <t xml:space="preserve">70, healthy </t>
  </si>
  <si>
    <t xml:space="preserve">65", healthy </t>
  </si>
  <si>
    <t>37", insect damage</t>
  </si>
  <si>
    <t xml:space="preserve">34", healthy </t>
  </si>
  <si>
    <t>Wasps, could not inspect</t>
  </si>
  <si>
    <t>RIP. Rodent damage at roots</t>
  </si>
  <si>
    <t>42'. Deer damage</t>
  </si>
  <si>
    <t xml:space="preserve">32". Healthy </t>
  </si>
  <si>
    <t xml:space="preserve">36" healthy </t>
  </si>
  <si>
    <t>18". New healthy shoot from near base of main stem</t>
  </si>
  <si>
    <t>12" main tip has died back, side branches are growing. spicebush and wineberry present</t>
  </si>
  <si>
    <t xml:space="preserve">30", looks strong, healing, no additional blight evidence, no dead parts </t>
  </si>
  <si>
    <t xml:space="preserve">30", yellow leaves, insect damage. No additional blight damage, looks strong </t>
  </si>
  <si>
    <t xml:space="preserve">52", healing well, strong, no dead parts  </t>
  </si>
  <si>
    <t xml:space="preserve">35", healing well, strong, no dead parts  </t>
  </si>
  <si>
    <t xml:space="preserve">20", healing well, strong, no dead parts or additional evidence of blight  </t>
  </si>
  <si>
    <t xml:space="preserve">32", strong, healing well, no additional blight or dead parts </t>
  </si>
  <si>
    <t xml:space="preserve">25", insect damage. Healing well. No additional blight or dead parts </t>
  </si>
  <si>
    <t>growth1</t>
  </si>
  <si>
    <t>growth</t>
  </si>
  <si>
    <t>growth2</t>
  </si>
  <si>
    <t>growth3</t>
  </si>
  <si>
    <t>mj</t>
  </si>
  <si>
    <t>phoenix kluth</t>
  </si>
  <si>
    <t>bro bear</t>
  </si>
  <si>
    <t>oroborus kluth</t>
  </si>
  <si>
    <t>bruha</t>
  </si>
  <si>
    <t>rex</t>
  </si>
  <si>
    <t>sylveon</t>
  </si>
  <si>
    <t>cinnamon</t>
  </si>
  <si>
    <t>clyde</t>
  </si>
  <si>
    <t>peggy</t>
  </si>
  <si>
    <t>papy mouso</t>
  </si>
  <si>
    <t>finley</t>
  </si>
  <si>
    <t>denali</t>
  </si>
  <si>
    <t>charlotte</t>
  </si>
  <si>
    <t>amber jade</t>
  </si>
  <si>
    <t>bedrock kluth</t>
  </si>
  <si>
    <t>mammie champagne</t>
  </si>
  <si>
    <t>tata yoyo</t>
  </si>
  <si>
    <t>jaguar</t>
  </si>
  <si>
    <t>blue</t>
  </si>
  <si>
    <t>tommy</t>
  </si>
  <si>
    <t>caterpilar</t>
  </si>
  <si>
    <t>blight</t>
  </si>
  <si>
    <t>deer</t>
  </si>
  <si>
    <t>base diameter</t>
  </si>
  <si>
    <t>env</t>
  </si>
  <si>
    <t>leaves</t>
  </si>
  <si>
    <t>y</t>
  </si>
  <si>
    <t>n</t>
  </si>
  <si>
    <t>shade, mapple/ ash</t>
  </si>
  <si>
    <t>shade</t>
  </si>
  <si>
    <t>10.5feet</t>
  </si>
  <si>
    <t>semi-open</t>
  </si>
  <si>
    <t>one dead branch and yellow leaves</t>
  </si>
  <si>
    <t>9 feet</t>
  </si>
  <si>
    <t>ash, wish asel</t>
  </si>
  <si>
    <t>oak beech</t>
  </si>
  <si>
    <t>2.5 feet</t>
  </si>
  <si>
    <t>7feet</t>
  </si>
  <si>
    <t>1.5feet</t>
  </si>
  <si>
    <t>12feet</t>
  </si>
  <si>
    <t>wish, ash</t>
  </si>
  <si>
    <t>Average by habitat</t>
  </si>
  <si>
    <t>Average for S 5th St, Emmaus, PA 18049</t>
  </si>
  <si>
    <t>Average for Columcille</t>
  </si>
  <si>
    <t>native trees in Columcille forest</t>
  </si>
  <si>
    <t>height inch</t>
  </si>
  <si>
    <t>ken&amp;jacob Hahn</t>
  </si>
  <si>
    <t>michael W</t>
  </si>
  <si>
    <t>Lyndan</t>
  </si>
  <si>
    <t>mature woods border to the East blocking some morning sun, other than this the canopy is open for all seedlings unless otherwise noted</t>
  </si>
  <si>
    <t>mostly full sun with a small amount of tree cover</t>
  </si>
  <si>
    <t>MM</t>
  </si>
  <si>
    <t xml:space="preserve">Humphery </t>
  </si>
  <si>
    <t>Jojo</t>
  </si>
  <si>
    <t>Hill</t>
  </si>
  <si>
    <t xml:space="preserve">GI Jenny </t>
  </si>
  <si>
    <t>N from GONative in Manheim PA</t>
  </si>
  <si>
    <t>struggle/Thrive</t>
  </si>
  <si>
    <t>Chappie</t>
  </si>
  <si>
    <t>jaguar2</t>
  </si>
  <si>
    <t>gouggy</t>
  </si>
  <si>
    <t>Dr. Stone</t>
  </si>
  <si>
    <t>all are varying degrees of part shade, as many ash trees dying around them. Former closed canopy opening up</t>
  </si>
  <si>
    <t>Hybrid or Native</t>
  </si>
  <si>
    <t>part shade</t>
  </si>
  <si>
    <t>sun</t>
  </si>
  <si>
    <t>part shade/wet</t>
  </si>
  <si>
    <t>sun/wet</t>
  </si>
  <si>
    <t>Fine location</t>
  </si>
  <si>
    <t>Columcille</t>
  </si>
  <si>
    <t>Woodline area at Manannan Stone</t>
  </si>
  <si>
    <t>Meadow Area</t>
  </si>
  <si>
    <t>Pond Treeline &amp; Path up Signal Hill</t>
  </si>
  <si>
    <t>State</t>
  </si>
  <si>
    <t>Park</t>
  </si>
  <si>
    <t>PA</t>
  </si>
  <si>
    <t>Emmaus</t>
  </si>
  <si>
    <t>NJ</t>
  </si>
  <si>
    <t>South Branch Preserve 18 Wolfe Road, Budd Lake</t>
  </si>
  <si>
    <t>Sun OR Shade</t>
  </si>
  <si>
    <t>Aldo</t>
  </si>
  <si>
    <t>Josh Doe</t>
  </si>
  <si>
    <t>Everest</t>
  </si>
  <si>
    <t>Tene</t>
  </si>
  <si>
    <t>Mikko</t>
  </si>
  <si>
    <t>Teslat</t>
  </si>
  <si>
    <t>Teddy Roosevelt</t>
  </si>
  <si>
    <t>Chess</t>
  </si>
  <si>
    <t>Divine</t>
  </si>
  <si>
    <t>Fahzoo</t>
  </si>
  <si>
    <t>John Muir</t>
  </si>
  <si>
    <t>Tony Hawk</t>
  </si>
  <si>
    <t>Timeout</t>
  </si>
  <si>
    <t>Krystal</t>
  </si>
  <si>
    <t>Dennis 2.0</t>
  </si>
  <si>
    <t>Oxala</t>
  </si>
  <si>
    <t>Chester</t>
  </si>
  <si>
    <t>Mr. Rudin</t>
  </si>
  <si>
    <t>Mukhtar</t>
  </si>
  <si>
    <t>Belvedere</t>
  </si>
  <si>
    <t>Adam</t>
  </si>
  <si>
    <t>Mr. Chester</t>
  </si>
  <si>
    <t>Karmahill</t>
  </si>
  <si>
    <t>Mr. Nuts</t>
  </si>
  <si>
    <t>Don Kai (Skye &amp; Craigy)</t>
  </si>
  <si>
    <t>Inspiration</t>
  </si>
  <si>
    <t>Mr. Tim</t>
  </si>
  <si>
    <t>Poseidon #2</t>
  </si>
  <si>
    <t>Riverock</t>
  </si>
  <si>
    <t>Action</t>
  </si>
  <si>
    <t>Rosa</t>
  </si>
  <si>
    <t>Nila</t>
  </si>
  <si>
    <t>Norbert</t>
  </si>
  <si>
    <t>Jaguar</t>
  </si>
  <si>
    <t>Prince</t>
  </si>
  <si>
    <t>Isaaq</t>
  </si>
  <si>
    <t>Don Jon</t>
  </si>
  <si>
    <t>Love</t>
  </si>
  <si>
    <t>Flower</t>
  </si>
  <si>
    <t xml:space="preserve"> </t>
  </si>
  <si>
    <t xml:space="preserve">healthy </t>
  </si>
  <si>
    <t>rodent damage</t>
  </si>
  <si>
    <t>Hybrid C.dentata x molissima from Musser Forests</t>
  </si>
  <si>
    <t>growth4</t>
  </si>
  <si>
    <t>growth5</t>
  </si>
  <si>
    <t>Signal Hill</t>
  </si>
  <si>
    <t>Chapel Area</t>
  </si>
  <si>
    <t>Walnut Grove n=5</t>
  </si>
  <si>
    <t>Treeline n=7</t>
  </si>
  <si>
    <t>Old Lodge n=2</t>
  </si>
  <si>
    <t>SweatLodge n=1</t>
  </si>
  <si>
    <t>Outhouse n=2*</t>
  </si>
  <si>
    <t>Lower Grove n=2*</t>
  </si>
  <si>
    <t>Meadow n=3</t>
  </si>
  <si>
    <t>comment</t>
  </si>
  <si>
    <t>C Woodline at Manannan Stone n=14</t>
  </si>
  <si>
    <t>C Meadow n=7</t>
  </si>
  <si>
    <t>native from Chief River</t>
  </si>
  <si>
    <t>Native from Chief River n=11</t>
  </si>
  <si>
    <t>Columcille 1st planting (Meadow &amp; woodline) n=21</t>
  </si>
  <si>
    <t>partly sunny</t>
  </si>
  <si>
    <t>Bring Back the American Chestnut Tree</t>
  </si>
  <si>
    <t>26 Trees Planted on the Ruhe Farm, Emmaus, PA, 11/18/18</t>
  </si>
  <si>
    <t>40 Trees planted at South Branch Preserve, Budd Lake, NJ, 11/4/19</t>
  </si>
  <si>
    <t>13 persimon+7Paw paw+25 chestnut planted at South Branch Preserve, Budd Lake, NJ, 11/20/20</t>
  </si>
  <si>
    <t>41 Trees planted at Columcille Megalith Park, Bangor, PA, 9/28/19 and 11/18/19</t>
  </si>
  <si>
    <t>25 Trees planted at Columcille Megalith Park, Bangor, PA, 10/27/20</t>
  </si>
  <si>
    <t>DEAD-not coming back</t>
  </si>
  <si>
    <t>Note</t>
  </si>
  <si>
    <t>Damage resulting in negative growth</t>
  </si>
  <si>
    <t xml:space="preserve">30" has blight scars on stem which are healing well, some leaves browsed by deer. Wineberry, grasses, bittersweet present. evidence of blight </t>
  </si>
  <si>
    <t xml:space="preserve">30" has active blight, was browsed by deer. Mugwort, honeysuckle, sassafras present. evidence of blight  </t>
  </si>
  <si>
    <t xml:space="preserve">18" rodent damage @ base, not girdled, healing. Has blight. 9" leader died back, new one sprouted. White snakeroot, smartweed, clearweed present. evidence of blight  </t>
  </si>
  <si>
    <t xml:space="preserve">31" signs of blight/healing, looks healthy otherwise. Bittersweet, wineberry, as. dayflower present. evidence of blight </t>
  </si>
  <si>
    <t xml:space="preserve">25" Rodent damage at base, not girdled. Has blight. Healing well. Spicebush, morning glory, white snakeroot, smartweed present. evidence of blight </t>
  </si>
  <si>
    <t xml:space="preserve">13", had rodent damage, healthy </t>
  </si>
  <si>
    <t xml:space="preserve">31.5", healthy </t>
  </si>
  <si>
    <t xml:space="preserve">30", healthy </t>
  </si>
  <si>
    <t xml:space="preserve">70", healthy </t>
  </si>
  <si>
    <t xml:space="preserve">52", healthy </t>
  </si>
  <si>
    <t>16", deer damage, stem snapped at the top</t>
  </si>
  <si>
    <t>13", healthy, recovering well after rodent damage</t>
  </si>
  <si>
    <t xml:space="preserve">32", healthy </t>
  </si>
  <si>
    <t xml:space="preserve">Did not find a tree at inspection </t>
  </si>
  <si>
    <t xml:space="preserve">26.25", healthy </t>
  </si>
  <si>
    <t xml:space="preserve">42", healthy </t>
  </si>
  <si>
    <t xml:space="preserve">33", healthy </t>
  </si>
  <si>
    <t xml:space="preserve">36". Healthy </t>
  </si>
  <si>
    <t xml:space="preserve">18.75", healthy </t>
  </si>
  <si>
    <t>36.5", 1 large blight blister</t>
  </si>
  <si>
    <t>33.25", 3 small blight blisters</t>
  </si>
  <si>
    <t>42", 3 blight blisters</t>
  </si>
  <si>
    <t>20", blight, main stem die back, main stem trimmed, resprouting</t>
  </si>
  <si>
    <t>33.5", blight, spittlebug</t>
  </si>
  <si>
    <t>28", 2blight blisters</t>
  </si>
  <si>
    <t>44", 1 blight blister, vigorous</t>
  </si>
  <si>
    <t>33", blight blisters (3+)</t>
  </si>
  <si>
    <t>RIP, decesed due to root damage by rodents</t>
  </si>
  <si>
    <t>73", no blight</t>
  </si>
  <si>
    <t>37", 5 blight blisters, blight canker at base mud packed</t>
  </si>
  <si>
    <t>8", 2 blight blisters,main stem die back, resprout, critter hole found at base, filled at inspection</t>
  </si>
  <si>
    <t>21", no blight</t>
  </si>
  <si>
    <t>45.5", no blight</t>
  </si>
  <si>
    <t>40", blight at base, canker at base mudpacked</t>
  </si>
  <si>
    <t>40", blight 4 spots</t>
  </si>
  <si>
    <t>30", blight 1 canker healing</t>
  </si>
  <si>
    <t>45", leaf fungus, 5 blight blisters</t>
  </si>
  <si>
    <t>37", blight, main stem died, resprout, leaf fungus</t>
  </si>
  <si>
    <t>43", 1 blight blister</t>
  </si>
  <si>
    <t xml:space="preserve">15.5", blight, died back further </t>
  </si>
  <si>
    <t>no remeasurment/ missing data</t>
  </si>
  <si>
    <t>general note</t>
  </si>
  <si>
    <t>All trees but one are alive. Most are healthy, with some having leaves chewed by insects or deer (if they were sticking out of tube)</t>
  </si>
  <si>
    <t xml:space="preserve">We lost one more tree at the Emmaus location (Alyssa Le Chessy) due to unidentified cause, could be deer damage or fallen branch. All other trees are healthy, with buds forming. Fertilizerd with organic Espoma Holly-tone fertilizer </t>
  </si>
  <si>
    <t>6/20/2020 at Emmaus and 7/5/2020 at South Branch and Columcille</t>
  </si>
  <si>
    <t>10/24/2020 at South Branch, 11/15/2020 at Ruhe Farm and 11/7/2020 at Columcille</t>
  </si>
  <si>
    <t>RIP</t>
  </si>
  <si>
    <t>37" ; 4 blight spots</t>
  </si>
  <si>
    <t>33" weak main tip, 1 blight spot</t>
  </si>
  <si>
    <t>44.5" ; 4 blight spots</t>
  </si>
  <si>
    <t xml:space="preserve">RIP,possible root rot, roots and stem moldy and rotten. blight at base. </t>
  </si>
  <si>
    <t>36" big blight canker at base, 3 blight spots</t>
  </si>
  <si>
    <t>30" ; 3 blight spots</t>
  </si>
  <si>
    <t>54" ; 2 blight spots</t>
  </si>
  <si>
    <t>28" sprouted a new leader, 9+ blight spots</t>
  </si>
  <si>
    <t>38" ; 5 blight spots</t>
  </si>
  <si>
    <t>8" ; 2 blight spots, resprouted leader</t>
  </si>
  <si>
    <t>26" NO BLIGHT, nice regrowth</t>
  </si>
  <si>
    <t>49" one blight spot, healthy tip</t>
  </si>
  <si>
    <t>40" NO BLIGHT</t>
  </si>
  <si>
    <t>33" ; 2 blight spots</t>
  </si>
  <si>
    <t>30" ; 3 blight spots healing well</t>
  </si>
  <si>
    <t>48" ; 4 blight spots healing well</t>
  </si>
  <si>
    <t>37" weak tips, sprouting from base, extensive blight on leader</t>
  </si>
  <si>
    <t>51" one blight spot fully healed over</t>
  </si>
  <si>
    <t>29" rebounding strongly, 1 blight spot</t>
  </si>
  <si>
    <t>90" NO BLIGHT</t>
  </si>
  <si>
    <t>76" ; 2 blight spots</t>
  </si>
  <si>
    <t>0" new height (72" chewed and girdled at base by rodent). 20x blight</t>
  </si>
  <si>
    <t>18", rudbeckia hitra</t>
  </si>
  <si>
    <t>19", 5 blight blisters, not healing, white flies</t>
  </si>
  <si>
    <t>24.25" new stem sprouting, 3 blight spots on main stem. whitefly</t>
  </si>
  <si>
    <t>26", 1 blight blister, heaing, white flies</t>
  </si>
  <si>
    <t>30.5" healthy with one blight spot</t>
  </si>
  <si>
    <t>22", 2 blight blisters, white flies</t>
  </si>
  <si>
    <t>25.5" healthy with one blight spot</t>
  </si>
  <si>
    <t>14"</t>
  </si>
  <si>
    <t>17", 3blight blisters, center stem dead, resprouted</t>
  </si>
  <si>
    <t>20" with 3-4" long blight spot</t>
  </si>
  <si>
    <t>16"</t>
  </si>
  <si>
    <t>20" healthy, NO BLIGHT, pigskin puffball mushrooms, Scleroderma citrinum, growing nearby</t>
  </si>
  <si>
    <t xml:space="preserve">13". Clovers and bee balm around </t>
  </si>
  <si>
    <t>22", blight blister, healing</t>
  </si>
  <si>
    <t>23" one blight spot, whitefly, pigskin puffball mushrooms, Scleroderma citrinum, growing nearby</t>
  </si>
  <si>
    <t>14", chickweed</t>
  </si>
  <si>
    <t>18", 3 blight bliters, one healing</t>
  </si>
  <si>
    <t>23" with 2" blight spot at base</t>
  </si>
  <si>
    <t>27.5" NO BLIGHT</t>
  </si>
  <si>
    <t>20", chikweed</t>
  </si>
  <si>
    <t>29.5" NO BLIGHT</t>
  </si>
  <si>
    <t xml:space="preserve">23 1/2", wild violets </t>
  </si>
  <si>
    <t>32"</t>
  </si>
  <si>
    <t>35" healthy NO BLIGHT, pigskin puffball mushrooms, Scleroderma citrinum, growing nearby</t>
  </si>
  <si>
    <t xml:space="preserve">19", rudbeckia hitra </t>
  </si>
  <si>
    <t>34" one blight spot, whitefly, pigskin puffball mushrooms, Scleroderma citrinum, growing nearby</t>
  </si>
  <si>
    <t>29"</t>
  </si>
  <si>
    <t>29" small blight spot at base</t>
  </si>
  <si>
    <t>19 1/2"</t>
  </si>
  <si>
    <t>25.5" NO BLIGHT</t>
  </si>
  <si>
    <t>14", rubeckia hitra</t>
  </si>
  <si>
    <t>18.5", main branch dead</t>
  </si>
  <si>
    <t>27" one blight spot, leaves alive</t>
  </si>
  <si>
    <t xml:space="preserve">16", bee balm, chickweed  </t>
  </si>
  <si>
    <t>6.5", main branch dead</t>
  </si>
  <si>
    <t>10.75" NO BLIGHT , many leaves alive</t>
  </si>
  <si>
    <t xml:space="preserve">14 1/2". Lobelia siphilitica </t>
  </si>
  <si>
    <t>16", main branch dead</t>
  </si>
  <si>
    <t>17.75" NO BLIGHT</t>
  </si>
  <si>
    <t>Joey</t>
  </si>
  <si>
    <t>16", rubeckia hitra</t>
  </si>
  <si>
    <t>14", 2 blight blisters, both healing</t>
  </si>
  <si>
    <t>18.5" ; 3-4 small blight spots</t>
  </si>
  <si>
    <t>13.5", rubeckia hitra</t>
  </si>
  <si>
    <t>16", 1 blight blister, healing</t>
  </si>
  <si>
    <t>19" one blight spot</t>
  </si>
  <si>
    <t>15"</t>
  </si>
  <si>
    <t>7.5", main branch dead from blight</t>
  </si>
  <si>
    <t>12" one blight spot</t>
  </si>
  <si>
    <t>13", field onion, chickweed</t>
  </si>
  <si>
    <t>13", 1 blight blister, heaing</t>
  </si>
  <si>
    <t>17.5" healthy, has living leaves while rest are dead/dropping</t>
  </si>
  <si>
    <t>10.5"</t>
  </si>
  <si>
    <t>18" NO BLIGHT</t>
  </si>
  <si>
    <t>12", rubeckia hitra</t>
  </si>
  <si>
    <t>Dead from root rot</t>
  </si>
  <si>
    <t>12"</t>
  </si>
  <si>
    <t>18", white flies</t>
  </si>
  <si>
    <t>25.25" good health</t>
  </si>
  <si>
    <t xml:space="preserve">6", recovering well </t>
  </si>
  <si>
    <t>16" one blight spot</t>
  </si>
  <si>
    <t>11"</t>
  </si>
  <si>
    <t>20.5" NO BLIGHT, leaves are bug-bitten</t>
  </si>
  <si>
    <t>13.75" struggling</t>
  </si>
  <si>
    <t>burried under a fallen tree</t>
  </si>
  <si>
    <t>missing. assumed dead</t>
  </si>
  <si>
    <t>12.5"</t>
  </si>
  <si>
    <t>12" Main leader died, 2 resprouts</t>
  </si>
  <si>
    <t>17.5" NO BLIGHT</t>
  </si>
  <si>
    <t xml:space="preserve">12", garlic mustard </t>
  </si>
  <si>
    <t>13.5" main leader died back, 10" new shoot</t>
  </si>
  <si>
    <t>13", white flies</t>
  </si>
  <si>
    <t>16.75" NO BLIGHT</t>
  </si>
  <si>
    <t xml:space="preserve">17.25" NO BLIGHT </t>
  </si>
  <si>
    <t xml:space="preserve">N.Wind/Scott </t>
  </si>
  <si>
    <t>Irene/Sian</t>
  </si>
  <si>
    <t>June/Joe</t>
  </si>
  <si>
    <t>Died from blight</t>
  </si>
  <si>
    <t>14.5"</t>
  </si>
  <si>
    <t>21.5" NO BLIGHT</t>
  </si>
  <si>
    <t>Missing tree</t>
  </si>
  <si>
    <t>8" new shoot (11.75" main leader died back)</t>
  </si>
  <si>
    <t>missing?</t>
  </si>
  <si>
    <t>SOBMMC</t>
  </si>
  <si>
    <t>Troop 31</t>
  </si>
  <si>
    <t>Jager</t>
  </si>
  <si>
    <t>Diehly</t>
  </si>
  <si>
    <t>MSDS</t>
  </si>
  <si>
    <t>No Name</t>
  </si>
  <si>
    <t>Nik 4</t>
  </si>
  <si>
    <t>Philup</t>
  </si>
  <si>
    <t>T800</t>
  </si>
  <si>
    <t>No body</t>
  </si>
  <si>
    <t>Eh Joe</t>
  </si>
  <si>
    <t>Celia</t>
  </si>
  <si>
    <t>Crazy tree</t>
  </si>
  <si>
    <t>Ark-8</t>
  </si>
  <si>
    <t>Howard</t>
  </si>
  <si>
    <t>Goodness</t>
  </si>
  <si>
    <t>Burt</t>
  </si>
  <si>
    <t>Paul</t>
  </si>
  <si>
    <t>Lynn</t>
  </si>
  <si>
    <t>Spencer</t>
  </si>
  <si>
    <t>Team Work</t>
  </si>
  <si>
    <t>Bell</t>
  </si>
  <si>
    <t>Michelle</t>
  </si>
  <si>
    <t>Elipse</t>
  </si>
  <si>
    <t>Ernie</t>
  </si>
  <si>
    <t>closed canopy</t>
  </si>
  <si>
    <t>Site1</t>
  </si>
  <si>
    <t>Site2</t>
  </si>
  <si>
    <t>Site3</t>
  </si>
  <si>
    <t>15", healthy</t>
  </si>
  <si>
    <t xml:space="preserve">16.5", healthy </t>
  </si>
  <si>
    <t>17.5"</t>
  </si>
  <si>
    <t>8.5", healthy</t>
  </si>
  <si>
    <t>17", healthy</t>
  </si>
  <si>
    <t xml:space="preserve">12.5", healthy </t>
  </si>
  <si>
    <t>13"(main stemdied back)</t>
  </si>
  <si>
    <t xml:space="preserve">10", healthy </t>
  </si>
  <si>
    <t>15", multiple stems, trimmed</t>
  </si>
  <si>
    <t xml:space="preserve">11.5", healthy </t>
  </si>
  <si>
    <t>13.5", main stem died back</t>
  </si>
  <si>
    <t xml:space="preserve">7", healthy </t>
  </si>
  <si>
    <t>13.5"</t>
  </si>
  <si>
    <t>Removed to the nursery for recovery</t>
  </si>
  <si>
    <t xml:space="preserve">8.5", healthy </t>
  </si>
  <si>
    <t>5, deer/wind</t>
  </si>
  <si>
    <t>10,5", healthy</t>
  </si>
  <si>
    <t>14", healthy</t>
  </si>
  <si>
    <t>14", main tip died back</t>
  </si>
  <si>
    <t xml:space="preserve">16", healthy </t>
  </si>
  <si>
    <t>17", main tip died back</t>
  </si>
  <si>
    <t>11.5", main tip died back</t>
  </si>
  <si>
    <t>dead, rodent</t>
  </si>
  <si>
    <t xml:space="preserve">11", healthy, sighting of companion plants sprouting </t>
  </si>
  <si>
    <t>15", 1 blight blister, main stem died back</t>
  </si>
  <si>
    <t>10". Healthy</t>
  </si>
  <si>
    <t>3, deer</t>
  </si>
  <si>
    <t xml:space="preserve">14.5", healthy </t>
  </si>
  <si>
    <t xml:space="preserve">6.5", healthy </t>
  </si>
  <si>
    <t>8.5", main tip died back</t>
  </si>
  <si>
    <t xml:space="preserve">9", healthy </t>
  </si>
  <si>
    <t>4, deer</t>
  </si>
  <si>
    <t>15.5"</t>
  </si>
  <si>
    <t xml:space="preserve">11", healthy </t>
  </si>
  <si>
    <t>9", main tip died back</t>
  </si>
  <si>
    <t>dead</t>
  </si>
  <si>
    <t>8, dead?, deer</t>
  </si>
  <si>
    <t>11", main tip died back</t>
  </si>
  <si>
    <t>8, dead?</t>
  </si>
  <si>
    <t xml:space="preserve">8", healthy </t>
  </si>
  <si>
    <t xml:space="preserve">13.5", healthy </t>
  </si>
  <si>
    <t>10", main tip died back, many leaves browning and curling</t>
  </si>
  <si>
    <t xml:space="preserve">9.5", healthy </t>
  </si>
  <si>
    <t>11.5"</t>
  </si>
  <si>
    <t>14", main tip died back, coming back nicely</t>
  </si>
  <si>
    <t xml:space="preserve">11.5, healthy </t>
  </si>
  <si>
    <t>Removed to the nursery for recovery, blight</t>
  </si>
  <si>
    <t xml:space="preserve">10.5, healthy </t>
  </si>
  <si>
    <t>7", main tip died back very far, 2 blight blisters</t>
  </si>
  <si>
    <t xml:space="preserve">14", healthy </t>
  </si>
  <si>
    <t xml:space="preserve">10.5", healthy </t>
  </si>
  <si>
    <t>9.5"</t>
  </si>
  <si>
    <t>15", main tip died back</t>
  </si>
  <si>
    <t>new love</t>
  </si>
  <si>
    <t>new norbert</t>
  </si>
  <si>
    <t xml:space="preserve">new action </t>
  </si>
  <si>
    <t>new mr. tim</t>
  </si>
  <si>
    <t>new tony hawk</t>
  </si>
  <si>
    <t>new fahzoo</t>
  </si>
  <si>
    <t>new Krystal</t>
  </si>
  <si>
    <t>new Chester Atkins</t>
  </si>
  <si>
    <t>new mukhtar</t>
  </si>
  <si>
    <t>new Karmahill</t>
  </si>
  <si>
    <t>baby groot</t>
  </si>
  <si>
    <t>Tiny Tim</t>
  </si>
  <si>
    <t>Gerald</t>
  </si>
  <si>
    <t>Eleanor Tiffany</t>
  </si>
  <si>
    <t>Nial</t>
  </si>
  <si>
    <t>Chesterina</t>
  </si>
  <si>
    <t>Lauren</t>
  </si>
  <si>
    <t>Bob Duncan</t>
  </si>
  <si>
    <t>Jerry we love you</t>
  </si>
  <si>
    <t>Mama nut</t>
  </si>
  <si>
    <t>POTC</t>
  </si>
  <si>
    <t>EARPH</t>
  </si>
  <si>
    <t>Chelsea</t>
  </si>
  <si>
    <t>Buddy</t>
  </si>
  <si>
    <t>Chester Cheetah</t>
  </si>
  <si>
    <t>growth6</t>
  </si>
  <si>
    <t>growth7</t>
  </si>
  <si>
    <t>19.25'' thick stem - leaves</t>
  </si>
  <si>
    <t>17'' last to shed leaves</t>
  </si>
  <si>
    <t>33'' last to shed leaves</t>
  </si>
  <si>
    <t xml:space="preserve">30, looks strong, healing, no additional blight evidence, no dead parts </t>
  </si>
  <si>
    <t xml:space="preserve">30, yellow leaves, insect damage. No additional blight damage, looks strong </t>
  </si>
  <si>
    <t xml:space="preserve">52, , healing well, strong, no dead parts  </t>
  </si>
  <si>
    <t xml:space="preserve">35, , healing well, strong, no dead parts  </t>
  </si>
  <si>
    <t xml:space="preserve">20, healing well, strong, no dead parts or additional evidence of blight  </t>
  </si>
  <si>
    <t>13, Rodent damage</t>
  </si>
  <si>
    <t>37 insect damage</t>
  </si>
  <si>
    <t xml:space="preserve">32 strong, healing well, no additional blight or dead parts </t>
  </si>
  <si>
    <t>34 healthy</t>
  </si>
  <si>
    <t>18 new healthy shoot from near base of main stem</t>
  </si>
  <si>
    <t>34 wasps, could not inspect</t>
  </si>
  <si>
    <t>25 insect damage. Healing well. No additional blight or dead parts</t>
  </si>
  <si>
    <t>42 Deer damage</t>
  </si>
  <si>
    <t xml:space="preserve">32 healthy </t>
  </si>
  <si>
    <t xml:space="preserve">36 healthy </t>
  </si>
  <si>
    <t>59", 5 blight blisters</t>
  </si>
  <si>
    <t>28", 3 blight blisters</t>
  </si>
  <si>
    <t>Columcille 3rd planting (Signal?) n=25</t>
  </si>
  <si>
    <t>Pond n=2</t>
  </si>
  <si>
    <t>C Pond Treeline &amp; Path up Signal Hill n=3</t>
  </si>
  <si>
    <t>C Chapel n=1</t>
  </si>
  <si>
    <t>C Signal Hill n=9</t>
  </si>
  <si>
    <t>Never Blight n=70 (shade &amp; hybrid)</t>
  </si>
  <si>
    <t>Previous Blight n=38 (shade &amp; hybrid)</t>
  </si>
  <si>
    <t>South Branch Field</t>
  </si>
  <si>
    <t>N</t>
  </si>
  <si>
    <t>7"</t>
  </si>
  <si>
    <t xml:space="preserve">Jaguar </t>
  </si>
  <si>
    <t>8"</t>
  </si>
  <si>
    <t xml:space="preserve">Action </t>
  </si>
  <si>
    <t xml:space="preserve">Inspiration </t>
  </si>
  <si>
    <t>Don Kai (Sky &amp; Craigy, possibly Pan?)</t>
  </si>
  <si>
    <t xml:space="preserve">Mukhtar </t>
  </si>
  <si>
    <t xml:space="preserve">Chester </t>
  </si>
  <si>
    <t xml:space="preserve">Krystal </t>
  </si>
  <si>
    <t xml:space="preserve">Perelta </t>
  </si>
  <si>
    <t xml:space="preserve">Timeout </t>
  </si>
  <si>
    <t xml:space="preserve">Tony Hawk </t>
  </si>
  <si>
    <t xml:space="preserve">Divine </t>
  </si>
  <si>
    <t>12 1/2"</t>
  </si>
  <si>
    <t xml:space="preserve">Teddy Roosevelt </t>
  </si>
  <si>
    <t>Josh Doe (Todd)</t>
  </si>
  <si>
    <t>Popy Mouso</t>
  </si>
  <si>
    <t xml:space="preserve">M. Champagne </t>
  </si>
  <si>
    <t>Tata Yoyo</t>
  </si>
  <si>
    <t>Peggy</t>
  </si>
  <si>
    <t>Cinnamon</t>
  </si>
  <si>
    <t>Gouggy</t>
  </si>
  <si>
    <t>Charlotte</t>
  </si>
  <si>
    <t>Signal Hill location - varying degrees of part shade, as many ash trees dying around them. Former closed canopy opening up</t>
  </si>
  <si>
    <t>Rex</t>
  </si>
  <si>
    <t>Pond Threeline &amp; Path up Signal Hill</t>
  </si>
  <si>
    <t xml:space="preserve">Oroborus Kluth </t>
  </si>
  <si>
    <t xml:space="preserve">Phoenix Kluth </t>
  </si>
  <si>
    <t>Jaguar 2*</t>
  </si>
  <si>
    <t xml:space="preserve">sun </t>
  </si>
  <si>
    <t>Jaguar*</t>
  </si>
  <si>
    <t>Blue</t>
  </si>
  <si>
    <t>Tommy</t>
  </si>
  <si>
    <t>shade.</t>
  </si>
  <si>
    <t xml:space="preserve">4". (rodent damage at base stem shortly after planting) </t>
  </si>
  <si>
    <t>Struggle/THRIVE</t>
  </si>
  <si>
    <t xml:space="preserve">Chappie </t>
  </si>
  <si>
    <t>Bedrock Kluth</t>
  </si>
  <si>
    <t>H</t>
  </si>
  <si>
    <t xml:space="preserve">Medow Area </t>
  </si>
  <si>
    <t>GI Jenny</t>
  </si>
  <si>
    <t xml:space="preserve">Joey </t>
  </si>
  <si>
    <t>Medow Area is mostly full sun with a small amount of tree cove</t>
  </si>
  <si>
    <t>more shade</t>
  </si>
  <si>
    <t xml:space="preserve">Woodline area at Manannan Stobe </t>
  </si>
  <si>
    <t>MJ</t>
  </si>
  <si>
    <t>Brother Bear</t>
  </si>
  <si>
    <t>21 1/2"</t>
  </si>
  <si>
    <t>Bruha</t>
  </si>
  <si>
    <t xml:space="preserve">Michael W </t>
  </si>
  <si>
    <t>Amber Jade</t>
  </si>
  <si>
    <t>Sylveon</t>
  </si>
  <si>
    <t>Clyde</t>
  </si>
  <si>
    <t xml:space="preserve">Mehex/Peace </t>
  </si>
  <si>
    <t xml:space="preserve">Denali </t>
  </si>
  <si>
    <t xml:space="preserve">Woodline area at Manannan Stobe 
</t>
  </si>
  <si>
    <t>Sans</t>
  </si>
  <si>
    <t xml:space="preserve">Finnley </t>
  </si>
  <si>
    <t>Kenneth Jacob Hahn</t>
  </si>
  <si>
    <t xml:space="preserve"> Woodland area at Manannan Stone (mature woods border to the East blocking some morning sun, other than this the canopy is open for all seedlings unless otherwise noted</t>
  </si>
  <si>
    <t>Neary (Leo??)</t>
  </si>
  <si>
    <t>No tree</t>
  </si>
  <si>
    <t>28", 3 bight blisters</t>
  </si>
  <si>
    <t>72"+ but chewed and girdled at base by rodent, 0" new height. 20x blight</t>
  </si>
  <si>
    <r>
      <t>76"</t>
    </r>
    <r>
      <rPr>
        <sz val="11"/>
        <color rgb="FF000000"/>
        <rFont val="Calibri"/>
        <family val="2"/>
      </rPr>
      <t xml:space="preserve"> ; 2 blight spots</t>
    </r>
  </si>
  <si>
    <t>59", 5 bight blisters</t>
  </si>
  <si>
    <r>
      <t xml:space="preserve">90" </t>
    </r>
    <r>
      <rPr>
        <sz val="11"/>
        <color rgb="FF000000"/>
        <rFont val="Calibri"/>
        <family val="2"/>
      </rPr>
      <t>NO BLIGHT</t>
    </r>
  </si>
  <si>
    <t>RIP. tree missing, likely deer damage</t>
  </si>
  <si>
    <t>Notes at Planting</t>
  </si>
  <si>
    <t xml:space="preserve">Native/Hybrid (N/H) </t>
  </si>
  <si>
    <t>Emmaus Average n=18*</t>
  </si>
  <si>
    <t>partly sunny/wet</t>
  </si>
  <si>
    <t>Average for South Branch n=35</t>
  </si>
  <si>
    <t>Columcille 2nd planting (Signal, Chapel &amp; Pond) n=18</t>
  </si>
  <si>
    <t>Native from GONative, Manheim PA n=53*</t>
  </si>
  <si>
    <t>Hybrid n=31</t>
  </si>
  <si>
    <t>partly sunny 2018</t>
  </si>
  <si>
    <t>partly sunny 2019</t>
  </si>
  <si>
    <t>New Archy</t>
  </si>
  <si>
    <t>New Alyssa Le Chessy</t>
  </si>
  <si>
    <t>New Kim</t>
  </si>
  <si>
    <t>New Dolly</t>
  </si>
  <si>
    <t>New Ula</t>
  </si>
  <si>
    <t>Replant</t>
  </si>
  <si>
    <t>Main stem died back</t>
  </si>
  <si>
    <t>Notes</t>
  </si>
  <si>
    <t>Fred</t>
  </si>
  <si>
    <t>Tom And</t>
  </si>
  <si>
    <t>Jerry</t>
  </si>
  <si>
    <t>Kira</t>
  </si>
  <si>
    <t>Yusef</t>
  </si>
  <si>
    <t>Opal</t>
  </si>
  <si>
    <t>Raynold</t>
  </si>
  <si>
    <t>Leonardo</t>
  </si>
  <si>
    <t>Sebastian</t>
  </si>
  <si>
    <t>Lucy</t>
  </si>
  <si>
    <t>Suleiman the Magnificent</t>
  </si>
  <si>
    <t>Antinanco</t>
  </si>
  <si>
    <t>Cordelia</t>
  </si>
  <si>
    <t>Bruce</t>
  </si>
  <si>
    <t>Graver arboretum</t>
  </si>
  <si>
    <t>N from American Chestnu Council, MA</t>
  </si>
  <si>
    <t>3 blight spots healed over</t>
  </si>
  <si>
    <t>2 blight spots healed, rodent digging</t>
  </si>
  <si>
    <t>bark damage from mesh</t>
  </si>
  <si>
    <t>1 blight spot healed over</t>
  </si>
  <si>
    <t>large amount of blight but still alive</t>
  </si>
  <si>
    <t>Starting to die back</t>
  </si>
  <si>
    <t>missing</t>
  </si>
  <si>
    <t>die back, 7 spot of blight</t>
  </si>
  <si>
    <t>slight rodent damage</t>
  </si>
  <si>
    <t>root came out of the soil</t>
  </si>
  <si>
    <t>2 bligt areas</t>
  </si>
  <si>
    <t>rodent hole under the plant, no sign of damage</t>
  </si>
  <si>
    <t>3 blight spots</t>
  </si>
  <si>
    <t>5 blight spots</t>
  </si>
  <si>
    <t>Isn`t looking good, buds are smaller, appears to be dying back</t>
  </si>
  <si>
    <t>signs of blight, looks healthy otherwise. Healthy buds, looks promising</t>
  </si>
  <si>
    <t>Wind dammage?</t>
  </si>
  <si>
    <t>rodent damage, possibly dead (waiting to see next time</t>
  </si>
  <si>
    <t>killed by rodent</t>
  </si>
  <si>
    <t>blight cluster , 4</t>
  </si>
  <si>
    <t>serious rodent damage</t>
  </si>
  <si>
    <t>Carmichael and Karmahill, same tree?</t>
  </si>
  <si>
    <t>Missing?</t>
  </si>
  <si>
    <t>Summer-21</t>
  </si>
  <si>
    <t>Notes summer 21</t>
  </si>
  <si>
    <t>wineberry, spicebush, clack walnut, snakeroot, jack-in-the-pulpit, 8 blight spots</t>
  </si>
  <si>
    <t>appears dead, wineberry, spicebush, walnut, no sign of blight</t>
  </si>
  <si>
    <t>wineberries, black walnut, 1 blight spot, healing</t>
  </si>
  <si>
    <t>slow growth, otherwise ok</t>
  </si>
  <si>
    <t>Grass, smart wood (?), aziatic day flower, very good health</t>
  </si>
  <si>
    <t>vigorous new growth, emerging from shelter</t>
  </si>
  <si>
    <t>former blight spot healing</t>
  </si>
  <si>
    <t>healthy</t>
  </si>
  <si>
    <t>very healthy and vigorous, emerging from shelter</t>
  </si>
  <si>
    <t>very healthy, multiple branches, low branches sticking out of shelter browsed by deer</t>
  </si>
  <si>
    <t>old sprout is dead, new sprout at 59</t>
  </si>
  <si>
    <t>appears to be deceased, left intact to look for resprouts</t>
  </si>
  <si>
    <t>Deceased, does not seem to have established or grown since planting. Site is extremely overgrown and near a composting toilet, recommend not replanting</t>
  </si>
  <si>
    <t>potential mite damage on several leaves</t>
  </si>
  <si>
    <t>Finley</t>
  </si>
  <si>
    <t>very large patch of blight which is very well healed</t>
  </si>
  <si>
    <t>peace/Meher</t>
  </si>
  <si>
    <t>sans(Leo)</t>
  </si>
  <si>
    <t>apears deceased. Left intact to watch for resprouts</t>
  </si>
  <si>
    <t>1 big blight spot healing</t>
  </si>
  <si>
    <t xml:space="preserve">paper wasp nest </t>
  </si>
  <si>
    <t>snake den next to base</t>
  </si>
  <si>
    <t>No name on tag, wasps, could not measure</t>
  </si>
  <si>
    <t>Blank tag #2, right side fairy ring trail (moderate to severe animal damage)</t>
  </si>
  <si>
    <t>Blank tag #1, right side of fairy trial  near rock wall</t>
  </si>
  <si>
    <t>tree tube was weed whacked</t>
  </si>
  <si>
    <t>tree tube weed whacked</t>
  </si>
  <si>
    <t>slight blight</t>
  </si>
  <si>
    <t>deceased</t>
  </si>
  <si>
    <t>diceased</t>
  </si>
  <si>
    <t>leader died</t>
  </si>
  <si>
    <t>signs of blight</t>
  </si>
  <si>
    <t>presence of blight</t>
  </si>
  <si>
    <t>Parelta</t>
  </si>
  <si>
    <t>Fall 2021</t>
  </si>
  <si>
    <t>Notes Fall 2021</t>
  </si>
  <si>
    <t>Spring 2022</t>
  </si>
  <si>
    <t>Notes Spring 2022</t>
  </si>
  <si>
    <t>Frankie Fiddler</t>
  </si>
  <si>
    <t>Dakota James Wheatherley</t>
  </si>
  <si>
    <t>Site4</t>
  </si>
  <si>
    <t>American Chestnut Council</t>
  </si>
  <si>
    <t>Health</t>
  </si>
  <si>
    <t>Brooklyn</t>
  </si>
  <si>
    <t>Zoya</t>
  </si>
  <si>
    <t>Sprouting Meadow</t>
  </si>
  <si>
    <t>Meena</t>
  </si>
  <si>
    <t>Opportunity</t>
  </si>
  <si>
    <t>Inoculated with endo/ecto mycorrhizae/Upgrated shelter</t>
  </si>
  <si>
    <t>River Birth</t>
  </si>
  <si>
    <t>Site 2-Chestnut Alee</t>
  </si>
  <si>
    <t>Site 1-Chestnut Hill</t>
  </si>
  <si>
    <t>Nesbah Wilson</t>
  </si>
  <si>
    <t>Mike Peters</t>
  </si>
  <si>
    <t>Mom-mom</t>
  </si>
  <si>
    <t>Paula Swan Christ Henry</t>
  </si>
  <si>
    <t>Jamie Nelson</t>
  </si>
  <si>
    <t>Ariana Johnson</t>
  </si>
  <si>
    <t>Arial</t>
  </si>
  <si>
    <t>Carla Valpeoz</t>
  </si>
  <si>
    <t>Huskie Wilson</t>
  </si>
  <si>
    <t>Sebastian King</t>
  </si>
  <si>
    <t>Dora</t>
  </si>
  <si>
    <t>Sheila&amp;Tej</t>
  </si>
  <si>
    <t>Living Stone</t>
  </si>
  <si>
    <t>Paul Sparrow</t>
  </si>
  <si>
    <t>Rosie Sparrow</t>
  </si>
  <si>
    <t>Nicole Metcalf</t>
  </si>
  <si>
    <t>one healed blight spot</t>
  </si>
  <si>
    <t>Small blight spot healing</t>
  </si>
  <si>
    <t>Deer nibbled the tip</t>
  </si>
  <si>
    <t>3 healed blight spots</t>
  </si>
  <si>
    <t>3 spots of blight</t>
  </si>
  <si>
    <t>3 healing blight spots</t>
  </si>
  <si>
    <t>deer ate tip</t>
  </si>
  <si>
    <t>original stem alive but riddled with blight, 2nd stem healthy</t>
  </si>
  <si>
    <t>leader stem dying of blight, tiny new stem sprouting</t>
  </si>
  <si>
    <t>Main leader died from blight, new one big and super healthy</t>
  </si>
  <si>
    <t>seems dead</t>
  </si>
  <si>
    <t xml:space="preserve">6 large blight spots seem to be healing </t>
  </si>
  <si>
    <t>no data</t>
  </si>
  <si>
    <t>rodent damage, adjusted guard</t>
  </si>
  <si>
    <t>new  Don Kai (Sky &amp; Craige)</t>
  </si>
  <si>
    <t>rodent damage at the base</t>
  </si>
  <si>
    <t>rodent damage 6" up</t>
  </si>
  <si>
    <t>Slight rodent damage at base</t>
  </si>
  <si>
    <t>New transplant</t>
  </si>
  <si>
    <t>Treatment Fall2021</t>
  </si>
  <si>
    <t>resporouted after cut with mowers.</t>
  </si>
  <si>
    <t>blight at top 4'</t>
  </si>
  <si>
    <t>possible blight-small yellow dots</t>
  </si>
  <si>
    <t>early blight at top 4'</t>
  </si>
  <si>
    <t>some blight</t>
  </si>
  <si>
    <t>some blight at middle top</t>
  </si>
  <si>
    <t>Inoculated with endo/ecto mycorrhizae</t>
  </si>
  <si>
    <t>tag is missing</t>
  </si>
  <si>
    <t>MSDS/Arnold</t>
  </si>
  <si>
    <t>No Name/Cash</t>
  </si>
  <si>
    <t>Main leader died</t>
  </si>
  <si>
    <t>champion</t>
  </si>
  <si>
    <t>possible blight</t>
  </si>
  <si>
    <t>small blight spot</t>
  </si>
  <si>
    <t>possible blight; burning bush nearby</t>
  </si>
  <si>
    <t>clover, queen anne's lace, narrow leaf plantain</t>
  </si>
  <si>
    <t>garlic mustard</t>
  </si>
  <si>
    <t>garlic mustard purple deadnettle</t>
  </si>
  <si>
    <t>ESTIMATE forgot to measure, healthy , virginia creeper</t>
  </si>
  <si>
    <t>virginia creeper</t>
  </si>
  <si>
    <t>Arlo/Marlo</t>
  </si>
  <si>
    <t>new growth</t>
  </si>
  <si>
    <t>one blight spot, healing</t>
  </si>
  <si>
    <t>not chestnut. Maybe silver maple? Pic attached</t>
  </si>
  <si>
    <t>lost stem</t>
  </si>
  <si>
    <t>missing stem</t>
  </si>
  <si>
    <t>4 Blight Spots</t>
  </si>
  <si>
    <t xml:space="preserve">6 Large Blight Spots </t>
  </si>
  <si>
    <t>Healthy</t>
  </si>
  <si>
    <t xml:space="preserve">Healthy </t>
  </si>
  <si>
    <t>Main leader succumed to blight in Nov. 2021. New leader is strong and very healthy</t>
  </si>
  <si>
    <t>Affected by blight in Nov. 2020. Resprouted in Summer 2021</t>
  </si>
  <si>
    <t>Main leader dying of blight (in Nov. 2021), new leader sprouting</t>
  </si>
  <si>
    <t>no leaves, insect damage?? All in shelter, stem still alive</t>
  </si>
  <si>
    <t>Tree Lost in November of 2020, possible root rot.Replanted in April 2021. See Line 48</t>
  </si>
  <si>
    <t>Tree Lost in Spring of 2020,  possible deer damage. Replanted in April 2021. See Line 49</t>
  </si>
  <si>
    <t>Lost in Spring 2020. Possible deer damage. Replanted in April 21. See Item 50</t>
  </si>
  <si>
    <t xml:space="preserve">Tree wasn't established. Very overgrown site. Recommend not to use going forward </t>
  </si>
  <si>
    <t>Lost to rodent damage in Sept 19. Replanted in April 21. See Item 51</t>
  </si>
  <si>
    <t>N from American Chestnut Council in Cadillac, MI</t>
  </si>
  <si>
    <t>Main leader succumed to blight in Nov. 2021. New leader is strong and healthy</t>
  </si>
  <si>
    <t>Active Blight</t>
  </si>
  <si>
    <t xml:space="preserve">One Blight Spot </t>
  </si>
  <si>
    <t xml:space="preserve">Possible Blight </t>
  </si>
  <si>
    <t>resprouted</t>
  </si>
  <si>
    <t>Lost in Summer 2021 due to blight</t>
  </si>
  <si>
    <t>Healthy. Some rodent damage</t>
  </si>
  <si>
    <t>Healthy. Slight rodent damage</t>
  </si>
  <si>
    <t xml:space="preserve">Tree lost due to rodent damage, Nov 2020. </t>
  </si>
  <si>
    <t>Signs of Blight</t>
  </si>
  <si>
    <t>Slight Blight and rodent damage</t>
  </si>
  <si>
    <t>Healthy but rodent damage</t>
  </si>
  <si>
    <t>Blight spot, rodent damage</t>
  </si>
  <si>
    <t>Update As of The Most Recent Inspection Date</t>
  </si>
  <si>
    <t xml:space="preserve">Slight Blight </t>
  </si>
  <si>
    <t>Healthy but rodent and wind damage</t>
  </si>
  <si>
    <t>Lost due to deer/rodent damage in March 21</t>
  </si>
  <si>
    <t>Healthy, slight rodent damage</t>
  </si>
  <si>
    <t xml:space="preserve">Presence of  Blight </t>
  </si>
  <si>
    <t xml:space="preserve">Died, rodent damage, April 2021 </t>
  </si>
  <si>
    <t>Signs of blight</t>
  </si>
  <si>
    <t>Died, soil conditions, April 2021</t>
  </si>
  <si>
    <t>2 Bight spots</t>
  </si>
  <si>
    <t xml:space="preserve">Slight blight </t>
  </si>
  <si>
    <t xml:space="preserve">Blight </t>
  </si>
  <si>
    <t xml:space="preserve">Possible blight </t>
  </si>
  <si>
    <t>Healthy but potential mite damage</t>
  </si>
  <si>
    <t>Early blight at top 4"</t>
  </si>
  <si>
    <t xml:space="preserve">Some blight </t>
  </si>
  <si>
    <t xml:space="preserve">Healthy, but missing a leader. Potential blight or rodent damage </t>
  </si>
  <si>
    <t>Blight - Not Present (N), Active (A), Inactive (I)</t>
  </si>
  <si>
    <t>A</t>
  </si>
  <si>
    <t>I</t>
  </si>
  <si>
    <t xml:space="preserve">Healthy, previous blight </t>
  </si>
  <si>
    <t>Healthy. Some rodent and deer damage</t>
  </si>
  <si>
    <t>browsed by deer</t>
  </si>
  <si>
    <t xml:space="preserve">light deer browse, well protected by burdock </t>
  </si>
  <si>
    <t xml:space="preserve">Healthy, but tips died back over winter </t>
  </si>
  <si>
    <t>Healthy, light deer browse , well protected by burdock</t>
  </si>
  <si>
    <t>tips died back over winter</t>
  </si>
  <si>
    <t>3 Inactive Blight Spots</t>
  </si>
  <si>
    <t>Healthy but heavy deer browse, tips broken by deer</t>
  </si>
  <si>
    <t>heavy deer browse, tips broken by deer</t>
  </si>
  <si>
    <t xml:space="preserve">Died due to blight in Summer 21. </t>
  </si>
  <si>
    <t xml:space="preserve">tree was damaged by a nearby fire, small basal scar and half of leaves burned </t>
  </si>
  <si>
    <t>Previous blight. Small basal fire scar and half of leaves burned from nearby fire</t>
  </si>
  <si>
    <t>9 ft 7"</t>
  </si>
  <si>
    <t xml:space="preserve">Many Blight Spots but the tree is growing well, active wasp nest </t>
  </si>
  <si>
    <t>13 ft</t>
  </si>
  <si>
    <t>9ft 8"</t>
  </si>
  <si>
    <t>30 trees planted at Graver Arboretum,Bath  PA in April and Fall 2021</t>
  </si>
  <si>
    <t xml:space="preserve">Tree lost in  Fall of 2021 to mowers </t>
  </si>
  <si>
    <t>Missing data. Will look for the tree during upcoming inspection</t>
  </si>
  <si>
    <t>Resrout after being cut down by mowers</t>
  </si>
  <si>
    <t>resrpout after being cut down by mowers</t>
  </si>
  <si>
    <t>Not enough data. Will look for the tree at the next inspection</t>
  </si>
  <si>
    <t xml:space="preserve">Tree went from 14 to 0 measurement in Summer 2021. Rodent damage. Will watch for resrout. </t>
  </si>
  <si>
    <t xml:space="preserve">Root rot. Tree temporarily removed for rehab. </t>
  </si>
  <si>
    <t>Tree not thriving. Removed with living root for rehab. 4" resrpout as of May 2022Tree died. No prior blight reported. Possibly soil conditions?</t>
  </si>
  <si>
    <t>new Oxala</t>
  </si>
  <si>
    <t>new replant as of 12/12/21</t>
  </si>
  <si>
    <t>Tree reported as dead. Possible rodent damage</t>
  </si>
  <si>
    <t>Die back reported in Apr 21 due to rodent damage</t>
  </si>
  <si>
    <t xml:space="preserve">Inconsistent data in the last 3 readings. Need to clarify on upcoming inspection </t>
  </si>
  <si>
    <t xml:space="preserve">Missing tree. Confirm status on upcoming inspection </t>
  </si>
  <si>
    <t xml:space="preserve">Missing tree. Need to clarify on upcoming inspection </t>
  </si>
  <si>
    <t>Woodland</t>
  </si>
  <si>
    <t xml:space="preserve">Data missing from last inspection. Confirm on upcoming inspection </t>
  </si>
  <si>
    <t>chester</t>
  </si>
  <si>
    <t>Lost in  July 20 to fallen Ash trees</t>
  </si>
  <si>
    <t>Notes from 2020 state that main leader died, 2 resprouts. No blight observed</t>
  </si>
  <si>
    <t xml:space="preserve">Previously lost in fallen ash tree damage, but rediscovered. Confirm height on upcoming inspection </t>
  </si>
  <si>
    <t xml:space="preserve">Lost tree in July 2020. Root rot. </t>
  </si>
  <si>
    <t>Lost tree in July 2020 to fallen ash tree damage</t>
  </si>
  <si>
    <t>Lost tree in in November 2021. Apparent cause is blight as previous blight reported</t>
  </si>
  <si>
    <t>Tree lost in Summer 2021. Cause not clear, blight and rodent damage reported</t>
  </si>
  <si>
    <t>2 previous blight Spots, no current blight noted</t>
  </si>
  <si>
    <t>no blight noted</t>
  </si>
  <si>
    <t>Died July 2020 due to rodent damage to the root.  Replanted in April 2021. See Item 52</t>
  </si>
  <si>
    <t>One blight spot, inactive, 13ft now, the tallest tree</t>
  </si>
  <si>
    <t xml:space="preserve">3 Blight Spots, doing well. 9ft 8" </t>
  </si>
  <si>
    <t xml:space="preserve">Lost. Cause unclear. Previous rodent, blight damage and leaf fungus reported. </t>
  </si>
  <si>
    <t>Tree died. No prior blight reported. Possibly soil conditions</t>
  </si>
  <si>
    <t>Tree died. Column G says previous blight but no prior blight reported in notes.Cause unclear</t>
  </si>
  <si>
    <t>Tree died. No prior blight reported. Possibly soil conditions.</t>
  </si>
  <si>
    <t>Healthy, previous blight reported</t>
  </si>
  <si>
    <t>One blight spot reported previously</t>
  </si>
  <si>
    <t xml:space="preserve">One blight spot reported previously </t>
  </si>
  <si>
    <t xml:space="preserve">Previous blight reported. Champion!  </t>
  </si>
  <si>
    <t>Previous blight reported</t>
  </si>
  <si>
    <t xml:space="preserve">Previous very active blight reported, tree is doing good </t>
  </si>
  <si>
    <t>Very active blight reported previously. Tree is doing good. Some rodent damage</t>
  </si>
  <si>
    <t xml:space="preserve">Silver maple tree, not a chestnut </t>
  </si>
  <si>
    <t>Lost tree in July 2020 to root rot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</si>
</sst>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yy;@"/>
  </numFmts>
  <fonts count="13">
    <font>
      <sz val="11"/>
      <color rgb="FF000000"/>
      <name val="Calibri"/>
    </font>
    <font>
      <sz val="11"/>
      <name val="Calibri"/>
      <family val="2"/>
    </font>
    <font>
      <b/>
      <sz val="11"/>
      <color rgb="FF000000"/>
      <name val="Calibri"/>
      <family val="2"/>
    </font>
    <font>
      <sz val="11"/>
      <color rgb="FF444950"/>
      <name val="Calibri"/>
      <family val="2"/>
    </font>
    <font>
      <b/>
      <sz val="11"/>
      <color rgb="FF000000"/>
      <name val="Calibri"/>
      <family val="2"/>
    </font>
    <font>
      <sz val="11"/>
      <color rgb="FF000000"/>
      <name val="Calibri"/>
      <family val="2"/>
    </font>
    <font>
      <sz val="11"/>
      <name val="Calibri"/>
      <family val="2"/>
    </font>
    <font>
      <sz val="12"/>
      <color rgb="FF000000"/>
      <name val="Times New Roman"/>
      <family val="1"/>
    </font>
    <font>
      <sz val="11"/>
      <color theme="1"/>
      <name val="Calibri"/>
      <family val="2"/>
    </font>
    <font>
      <b/>
      <sz val="25"/>
      <color rgb="FF000000"/>
      <name val="Calibri"/>
      <family val="2"/>
    </font>
    <font>
      <sz val="12"/>
      <color rgb="FF000000"/>
      <name val="Calibri"/>
      <family val="2"/>
    </font>
    <font>
      <b/>
      <sz val="11"/>
      <color rgb="FFF09300"/>
      <name val="Calibri"/>
      <family val="2"/>
    </font>
    <font>
      <sz val="11"/>
      <name val="Roboto"/>
    </font>
  </fonts>
  <fills count="4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00B050"/>
        <bgColor indexed="64"/>
      </patternFill>
    </fill>
    <fill>
      <patternFill patternType="solid">
        <fgColor rgb="FF7030A0"/>
        <bgColor indexed="64"/>
      </patternFill>
    </fill>
    <fill>
      <patternFill patternType="solid">
        <fgColor theme="0" tint="-0.34998626667073579"/>
        <bgColor indexed="64"/>
      </patternFill>
    </fill>
    <fill>
      <patternFill patternType="solid">
        <fgColor theme="0" tint="-4.9989318521683403E-2"/>
        <bgColor rgb="FFF3F3F3"/>
      </patternFill>
    </fill>
    <fill>
      <patternFill patternType="solid">
        <fgColor theme="0" tint="-4.9989318521683403E-2"/>
        <bgColor indexed="64"/>
      </patternFill>
    </fill>
    <fill>
      <patternFill patternType="solid">
        <fgColor theme="0" tint="-0.249977111117893"/>
        <bgColor rgb="FFD9D2E9"/>
      </patternFill>
    </fill>
    <fill>
      <patternFill patternType="solid">
        <fgColor theme="5" tint="0.59999389629810485"/>
        <bgColor rgb="FFD9D2E9"/>
      </patternFill>
    </fill>
    <fill>
      <patternFill patternType="solid">
        <fgColor theme="4" tint="0.59999389629810485"/>
        <bgColor rgb="FFD9EAD3"/>
      </patternFill>
    </fill>
    <fill>
      <patternFill patternType="solid">
        <fgColor theme="4" tint="0.59999389629810485"/>
        <bgColor indexed="64"/>
      </patternFill>
    </fill>
    <fill>
      <patternFill patternType="solid">
        <fgColor rgb="FFF3F3F3"/>
        <bgColor rgb="FFF3F3F3"/>
      </patternFill>
    </fill>
    <fill>
      <patternFill patternType="solid">
        <fgColor rgb="FFFFFFFF"/>
        <bgColor rgb="FFFFFFFF"/>
      </patternFill>
    </fill>
    <fill>
      <patternFill patternType="solid">
        <fgColor theme="6" tint="0.39997558519241921"/>
        <bgColor indexed="64"/>
      </patternFill>
    </fill>
    <fill>
      <patternFill patternType="solid">
        <fgColor theme="6" tint="0.39997558519241921"/>
        <bgColor rgb="FFB6D7A8"/>
      </patternFill>
    </fill>
    <fill>
      <patternFill patternType="solid">
        <fgColor theme="6" tint="0.39997558519241921"/>
        <bgColor rgb="FFD9EAD3"/>
      </patternFill>
    </fill>
    <fill>
      <patternFill patternType="solid">
        <fgColor theme="4" tint="0.59999389629810485"/>
        <bgColor rgb="FFB6D7A8"/>
      </patternFill>
    </fill>
    <fill>
      <patternFill patternType="solid">
        <fgColor theme="0" tint="-0.34998626667073579"/>
        <bgColor rgb="FFD9D2E9"/>
      </patternFill>
    </fill>
    <fill>
      <patternFill patternType="solid">
        <fgColor theme="5" tint="0.59999389629810485"/>
        <bgColor indexed="64"/>
      </patternFill>
    </fill>
    <fill>
      <patternFill patternType="solid">
        <fgColor theme="1" tint="0.249977111117893"/>
        <bgColor indexed="64"/>
      </patternFill>
    </fill>
    <fill>
      <patternFill patternType="solid">
        <fgColor rgb="FFFF0000"/>
        <bgColor rgb="FFF3F3F3"/>
      </patternFill>
    </fill>
    <fill>
      <patternFill patternType="solid">
        <fgColor rgb="FFFF0000"/>
        <bgColor rgb="FFB6D7A8"/>
      </patternFill>
    </fill>
    <fill>
      <patternFill patternType="solid">
        <fgColor theme="1" tint="0.249977111117893"/>
        <bgColor rgb="FFD9D2E9"/>
      </patternFill>
    </fill>
    <fill>
      <patternFill patternType="solid">
        <fgColor rgb="FFB6D7A8"/>
        <bgColor rgb="FFB6D7A8"/>
      </patternFill>
    </fill>
    <fill>
      <patternFill patternType="solid">
        <fgColor rgb="FFD9EAD3"/>
        <bgColor rgb="FFD9EAD3"/>
      </patternFill>
    </fill>
    <fill>
      <patternFill patternType="solid">
        <fgColor theme="9" tint="0.39997558519241921"/>
        <bgColor rgb="FFD9EAD3"/>
      </patternFill>
    </fill>
    <fill>
      <patternFill patternType="solid">
        <fgColor theme="9" tint="0.39997558519241921"/>
        <bgColor indexed="64"/>
      </patternFill>
    </fill>
    <fill>
      <patternFill patternType="solid">
        <fgColor theme="9" tint="0.39997558519241921"/>
        <bgColor rgb="FFD9D2E9"/>
      </patternFill>
    </fill>
    <fill>
      <patternFill patternType="solid">
        <fgColor theme="1" tint="0.34998626667073579"/>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0"/>
        <bgColor indexed="64"/>
      </patternFill>
    </fill>
    <fill>
      <patternFill patternType="solid">
        <fgColor theme="0" tint="-0.499984740745262"/>
        <bgColor indexed="64"/>
      </patternFill>
    </fill>
    <fill>
      <patternFill patternType="solid">
        <fgColor theme="0"/>
        <bgColor rgb="FFF3F3F3"/>
      </patternFill>
    </fill>
    <fill>
      <patternFill patternType="solid">
        <fgColor theme="1" tint="0.34998626667073579"/>
        <bgColor rgb="FFD9D2E9"/>
      </patternFill>
    </fill>
    <fill>
      <patternFill patternType="solid">
        <fgColor theme="0"/>
        <bgColor rgb="FFFFFFFF"/>
      </patternFill>
    </fill>
    <fill>
      <patternFill patternType="solid">
        <fgColor theme="0"/>
        <bgColor rgb="FFD9D2E9"/>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n">
        <color indexed="64"/>
      </bottom>
      <diagonal/>
    </border>
  </borders>
  <cellStyleXfs count="1">
    <xf numFmtId="0" fontId="0" fillId="0" borderId="0"/>
  </cellStyleXfs>
  <cellXfs count="198">
    <xf numFmtId="0" fontId="0" fillId="0" borderId="0" xfId="0" applyFont="1" applyAlignment="1"/>
    <xf numFmtId="0" fontId="2" fillId="0" borderId="1" xfId="0" applyFont="1" applyBorder="1"/>
    <xf numFmtId="0" fontId="2" fillId="0" borderId="0" xfId="0" applyFont="1"/>
    <xf numFmtId="0" fontId="2" fillId="0" borderId="1" xfId="0" applyFont="1" applyBorder="1" applyAlignment="1">
      <alignment wrapText="1"/>
    </xf>
    <xf numFmtId="0" fontId="0" fillId="0" borderId="0" xfId="0" applyFont="1"/>
    <xf numFmtId="0" fontId="0" fillId="0" borderId="1" xfId="0" applyFont="1" applyBorder="1"/>
    <xf numFmtId="0" fontId="0" fillId="0" borderId="0" xfId="0" applyFont="1" applyAlignment="1">
      <alignment wrapText="1"/>
    </xf>
    <xf numFmtId="0" fontId="3" fillId="0" borderId="0" xfId="0" applyFont="1" applyAlignment="1">
      <alignment wrapText="1"/>
    </xf>
    <xf numFmtId="0" fontId="5"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xf numFmtId="0" fontId="5" fillId="0" borderId="0" xfId="0" applyFont="1"/>
    <xf numFmtId="0" fontId="0" fillId="0" borderId="0" xfId="0" applyFont="1" applyAlignment="1"/>
    <xf numFmtId="0" fontId="0" fillId="0" borderId="0" xfId="0" applyFont="1" applyAlignment="1"/>
    <xf numFmtId="0" fontId="7" fillId="0" borderId="0" xfId="0" applyFont="1" applyAlignment="1"/>
    <xf numFmtId="0" fontId="7" fillId="0" borderId="0" xfId="0" applyFont="1" applyAlignment="1">
      <alignment vertical="center"/>
    </xf>
    <xf numFmtId="0" fontId="0" fillId="0" borderId="0" xfId="0" applyFont="1" applyAlignment="1"/>
    <xf numFmtId="0" fontId="0" fillId="2" borderId="0" xfId="0" applyFont="1" applyFill="1" applyAlignment="1"/>
    <xf numFmtId="0" fontId="5" fillId="2" borderId="0" xfId="0" applyFont="1" applyFill="1" applyAlignment="1"/>
    <xf numFmtId="0" fontId="0" fillId="3" borderId="0" xfId="0" applyFont="1" applyFill="1" applyAlignment="1"/>
    <xf numFmtId="0" fontId="0" fillId="0" borderId="0" xfId="0" applyFont="1" applyFill="1" applyAlignment="1"/>
    <xf numFmtId="0" fontId="0" fillId="0" borderId="0" xfId="0" applyFill="1"/>
    <xf numFmtId="0" fontId="0" fillId="5" borderId="0" xfId="0" applyFont="1" applyFill="1" applyAlignment="1"/>
    <xf numFmtId="0" fontId="5" fillId="0" borderId="0" xfId="0" applyFont="1" applyFill="1" applyAlignment="1"/>
    <xf numFmtId="0" fontId="7" fillId="7" borderId="0" xfId="0" applyFont="1" applyFill="1" applyAlignment="1"/>
    <xf numFmtId="0" fontId="0" fillId="4" borderId="0" xfId="0" applyFont="1" applyFill="1" applyAlignment="1"/>
    <xf numFmtId="0" fontId="0" fillId="0" borderId="0" xfId="0" applyFont="1" applyAlignment="1"/>
    <xf numFmtId="0" fontId="0" fillId="0" borderId="0" xfId="0" applyFont="1" applyAlignment="1"/>
    <xf numFmtId="0" fontId="9" fillId="0" borderId="0" xfId="0" applyFont="1" applyAlignment="1">
      <alignment wrapText="1"/>
    </xf>
    <xf numFmtId="0" fontId="10" fillId="8" borderId="0" xfId="0" applyFont="1" applyFill="1" applyAlignment="1">
      <alignment wrapText="1"/>
    </xf>
    <xf numFmtId="0" fontId="0" fillId="9" borderId="0" xfId="0" applyFont="1" applyFill="1" applyAlignment="1"/>
    <xf numFmtId="0" fontId="1" fillId="10" borderId="0" xfId="0" applyFont="1" applyFill="1" applyAlignment="1"/>
    <xf numFmtId="0" fontId="8" fillId="10" borderId="0" xfId="0" applyFont="1" applyFill="1"/>
    <xf numFmtId="0" fontId="1" fillId="10" borderId="0" xfId="0" applyFont="1" applyFill="1" applyAlignment="1">
      <alignment wrapText="1"/>
    </xf>
    <xf numFmtId="0" fontId="1" fillId="11" borderId="0" xfId="0" applyFont="1" applyFill="1" applyAlignment="1"/>
    <xf numFmtId="0" fontId="8" fillId="11" borderId="0" xfId="0" applyFont="1" applyFill="1"/>
    <xf numFmtId="0" fontId="1" fillId="11" borderId="0" xfId="0" applyFont="1" applyFill="1" applyAlignment="1">
      <alignment wrapText="1"/>
    </xf>
    <xf numFmtId="0" fontId="1" fillId="12" borderId="0" xfId="0" applyFont="1" applyFill="1" applyAlignment="1"/>
    <xf numFmtId="0" fontId="0" fillId="13" borderId="0" xfId="0" applyFont="1" applyFill="1" applyAlignment="1"/>
    <xf numFmtId="0" fontId="5" fillId="9" borderId="0" xfId="0" applyFont="1" applyFill="1" applyAlignment="1"/>
    <xf numFmtId="0" fontId="1" fillId="9" borderId="0" xfId="0" applyFont="1" applyFill="1"/>
    <xf numFmtId="0" fontId="9" fillId="0" borderId="0" xfId="0" applyFont="1" applyAlignment="1">
      <alignment horizontal="center" wrapText="1"/>
    </xf>
    <xf numFmtId="0" fontId="10" fillId="8" borderId="0" xfId="0" applyFont="1" applyFill="1" applyAlignment="1">
      <alignment horizontal="center" wrapText="1"/>
    </xf>
    <xf numFmtId="0" fontId="5" fillId="3" borderId="0" xfId="0" applyFont="1" applyFill="1" applyAlignment="1"/>
    <xf numFmtId="164" fontId="2" fillId="0" borderId="1" xfId="0" applyNumberFormat="1" applyFont="1" applyBorder="1"/>
    <xf numFmtId="164" fontId="2" fillId="0" borderId="2" xfId="0" applyNumberFormat="1" applyFont="1" applyFill="1" applyBorder="1" applyAlignment="1">
      <alignment wrapText="1"/>
    </xf>
    <xf numFmtId="164" fontId="2" fillId="0" borderId="1" xfId="0" applyNumberFormat="1" applyFont="1" applyBorder="1" applyAlignment="1">
      <alignment wrapText="1"/>
    </xf>
    <xf numFmtId="164" fontId="4" fillId="0" borderId="1" xfId="0" applyNumberFormat="1" applyFont="1" applyBorder="1" applyAlignment="1">
      <alignment wrapText="1"/>
    </xf>
    <xf numFmtId="164" fontId="4" fillId="0" borderId="2" xfId="0" applyNumberFormat="1" applyFont="1" applyBorder="1" applyAlignment="1">
      <alignment wrapText="1"/>
    </xf>
    <xf numFmtId="164" fontId="4" fillId="0" borderId="2" xfId="0" applyNumberFormat="1" applyFont="1" applyFill="1" applyBorder="1" applyAlignment="1">
      <alignment wrapText="1"/>
    </xf>
    <xf numFmtId="164" fontId="0" fillId="0" borderId="0" xfId="0" applyNumberFormat="1" applyFont="1" applyAlignment="1"/>
    <xf numFmtId="0" fontId="5" fillId="14" borderId="0" xfId="0" applyFont="1" applyFill="1" applyAlignment="1">
      <alignment wrapText="1"/>
    </xf>
    <xf numFmtId="0" fontId="5" fillId="8" borderId="0" xfId="0" applyFont="1" applyFill="1" applyAlignment="1">
      <alignment wrapText="1"/>
    </xf>
    <xf numFmtId="0" fontId="1" fillId="9" borderId="0" xfId="0" applyFont="1" applyFill="1" applyAlignment="1">
      <alignment wrapText="1"/>
    </xf>
    <xf numFmtId="0" fontId="8" fillId="14" borderId="0" xfId="0" applyFont="1" applyFill="1"/>
    <xf numFmtId="0" fontId="1" fillId="14" borderId="0" xfId="0" applyFont="1" applyFill="1" applyAlignment="1">
      <alignment wrapText="1"/>
    </xf>
    <xf numFmtId="0" fontId="1" fillId="14" borderId="0" xfId="0" applyFont="1" applyFill="1" applyAlignment="1"/>
    <xf numFmtId="0" fontId="8" fillId="14" borderId="0" xfId="0" applyFont="1" applyFill="1" applyAlignment="1">
      <alignment wrapText="1"/>
    </xf>
    <xf numFmtId="0" fontId="5" fillId="6" borderId="0" xfId="0" applyFont="1" applyFill="1" applyAlignment="1"/>
    <xf numFmtId="164" fontId="2" fillId="0" borderId="0" xfId="0" applyNumberFormat="1" applyFont="1" applyBorder="1"/>
    <xf numFmtId="164" fontId="2" fillId="0" borderId="0" xfId="0" applyNumberFormat="1" applyFont="1" applyFill="1" applyBorder="1" applyAlignment="1">
      <alignment wrapText="1"/>
    </xf>
    <xf numFmtId="164" fontId="4" fillId="0" borderId="0" xfId="0" applyNumberFormat="1" applyFont="1" applyBorder="1" applyAlignment="1">
      <alignment wrapText="1"/>
    </xf>
    <xf numFmtId="164" fontId="4" fillId="0" borderId="0" xfId="0" applyNumberFormat="1" applyFont="1" applyFill="1" applyBorder="1" applyAlignment="1">
      <alignment wrapText="1"/>
    </xf>
    <xf numFmtId="0" fontId="2" fillId="0" borderId="0" xfId="0" applyFont="1" applyBorder="1"/>
    <xf numFmtId="0" fontId="2" fillId="0" borderId="0" xfId="0" applyFont="1" applyBorder="1" applyAlignment="1"/>
    <xf numFmtId="0" fontId="11" fillId="15" borderId="1" xfId="0" applyFont="1" applyFill="1" applyBorder="1" applyAlignment="1">
      <alignment wrapText="1"/>
    </xf>
    <xf numFmtId="0" fontId="2" fillId="0" borderId="0" xfId="0" applyFont="1" applyBorder="1" applyAlignment="1">
      <alignment wrapText="1"/>
    </xf>
    <xf numFmtId="14" fontId="2" fillId="0" borderId="0" xfId="0" applyNumberFormat="1" applyFont="1" applyBorder="1" applyAlignment="1"/>
    <xf numFmtId="0" fontId="0" fillId="0" borderId="0" xfId="0" applyFont="1" applyBorder="1"/>
    <xf numFmtId="0" fontId="8" fillId="0" borderId="0" xfId="0" applyFont="1" applyFill="1"/>
    <xf numFmtId="0" fontId="0" fillId="9" borderId="0" xfId="0" applyFont="1" applyFill="1" applyAlignment="1">
      <alignment wrapText="1"/>
    </xf>
    <xf numFmtId="12" fontId="0" fillId="9" borderId="0" xfId="0" applyNumberFormat="1" applyFont="1" applyFill="1" applyAlignment="1">
      <alignment wrapText="1"/>
    </xf>
    <xf numFmtId="0" fontId="6" fillId="9" borderId="0" xfId="0" applyFont="1" applyFill="1" applyAlignment="1">
      <alignment wrapText="1"/>
    </xf>
    <xf numFmtId="0" fontId="1" fillId="8" borderId="0" xfId="0" applyFont="1" applyFill="1" applyAlignment="1">
      <alignment wrapText="1"/>
    </xf>
    <xf numFmtId="0" fontId="5" fillId="8" borderId="0" xfId="0" applyFont="1" applyFill="1"/>
    <xf numFmtId="0" fontId="5" fillId="9" borderId="0" xfId="0" applyFont="1" applyFill="1" applyBorder="1" applyAlignment="1"/>
    <xf numFmtId="0" fontId="5" fillId="9" borderId="0" xfId="0" applyFont="1" applyFill="1" applyBorder="1" applyAlignment="1">
      <alignment wrapText="1"/>
    </xf>
    <xf numFmtId="0" fontId="8" fillId="8" borderId="0" xfId="0" applyFont="1" applyFill="1"/>
    <xf numFmtId="0" fontId="0" fillId="16" borderId="0" xfId="0" applyFill="1"/>
    <xf numFmtId="0" fontId="1" fillId="17" borderId="0" xfId="0" applyFont="1" applyFill="1" applyAlignment="1"/>
    <xf numFmtId="0" fontId="0" fillId="16" borderId="0" xfId="0" applyFont="1" applyFill="1" applyAlignment="1"/>
    <xf numFmtId="0" fontId="5" fillId="16" borderId="0" xfId="0" applyFont="1" applyFill="1" applyAlignment="1"/>
    <xf numFmtId="0" fontId="7" fillId="16" borderId="0" xfId="0" applyFont="1" applyFill="1" applyAlignment="1"/>
    <xf numFmtId="0" fontId="5" fillId="16" borderId="0" xfId="0" applyFont="1" applyFill="1"/>
    <xf numFmtId="0" fontId="8" fillId="17" borderId="0" xfId="0" applyFont="1" applyFill="1"/>
    <xf numFmtId="12" fontId="8" fillId="17" borderId="0" xfId="0" applyNumberFormat="1" applyFont="1" applyFill="1"/>
    <xf numFmtId="0" fontId="1" fillId="18" borderId="0" xfId="0" applyFont="1" applyFill="1" applyAlignment="1"/>
    <xf numFmtId="0" fontId="8" fillId="18" borderId="0" xfId="0" applyFont="1" applyFill="1"/>
    <xf numFmtId="0" fontId="1" fillId="18" borderId="0" xfId="0" applyFont="1" applyFill="1" applyAlignment="1">
      <alignment wrapText="1"/>
    </xf>
    <xf numFmtId="0" fontId="1" fillId="19" borderId="0" xfId="0" applyFont="1" applyFill="1" applyAlignment="1"/>
    <xf numFmtId="0" fontId="0" fillId="13" borderId="0" xfId="0" applyFill="1"/>
    <xf numFmtId="0" fontId="5" fillId="13" borderId="0" xfId="0" applyFont="1" applyFill="1" applyAlignment="1"/>
    <xf numFmtId="0" fontId="7" fillId="13" borderId="0" xfId="0" applyFont="1" applyFill="1" applyAlignment="1"/>
    <xf numFmtId="0" fontId="8" fillId="19" borderId="0" xfId="0" applyFont="1" applyFill="1"/>
    <xf numFmtId="0" fontId="7" fillId="7" borderId="0" xfId="0" applyFont="1" applyFill="1" applyBorder="1" applyAlignment="1">
      <alignment vertical="center"/>
    </xf>
    <xf numFmtId="0" fontId="0" fillId="7" borderId="0" xfId="0" applyFont="1" applyFill="1" applyBorder="1" applyAlignment="1"/>
    <xf numFmtId="0" fontId="5" fillId="7" borderId="0" xfId="0" applyFont="1" applyFill="1" applyBorder="1" applyAlignment="1"/>
    <xf numFmtId="0" fontId="1" fillId="20" borderId="0" xfId="0" applyFont="1" applyFill="1" applyAlignment="1"/>
    <xf numFmtId="0" fontId="0" fillId="7" borderId="0" xfId="0" applyFill="1"/>
    <xf numFmtId="0" fontId="0" fillId="7" borderId="0" xfId="0" applyFont="1" applyFill="1" applyAlignment="1"/>
    <xf numFmtId="0" fontId="7" fillId="7" borderId="0" xfId="0" applyFont="1" applyFill="1" applyAlignment="1">
      <alignment vertical="center"/>
    </xf>
    <xf numFmtId="0" fontId="5" fillId="7" borderId="0" xfId="0" applyFont="1" applyFill="1" applyAlignment="1"/>
    <xf numFmtId="14" fontId="0" fillId="0" borderId="0" xfId="0" applyNumberFormat="1" applyFont="1" applyAlignment="1"/>
    <xf numFmtId="0" fontId="0" fillId="21" borderId="0" xfId="0" applyFont="1" applyFill="1" applyAlignment="1"/>
    <xf numFmtId="0" fontId="5" fillId="21" borderId="0" xfId="0" applyFont="1" applyFill="1" applyAlignment="1"/>
    <xf numFmtId="0" fontId="0" fillId="21" borderId="0" xfId="0" applyFill="1"/>
    <xf numFmtId="0" fontId="0" fillId="22" borderId="0" xfId="0" applyFont="1" applyFill="1" applyAlignment="1"/>
    <xf numFmtId="0" fontId="5" fillId="22" borderId="0" xfId="0" applyFont="1" applyFill="1" applyAlignment="1"/>
    <xf numFmtId="12" fontId="0" fillId="0" borderId="0" xfId="0" applyNumberFormat="1" applyFont="1" applyFill="1" applyAlignment="1">
      <alignment wrapText="1"/>
    </xf>
    <xf numFmtId="0" fontId="1" fillId="25" borderId="0" xfId="0" applyFont="1" applyFill="1" applyAlignment="1"/>
    <xf numFmtId="0" fontId="1" fillId="7" borderId="0" xfId="0" applyFont="1" applyFill="1" applyAlignment="1"/>
    <xf numFmtId="0" fontId="7" fillId="22" borderId="0" xfId="0" applyFont="1" applyFill="1" applyAlignment="1">
      <alignment vertical="center"/>
    </xf>
    <xf numFmtId="0" fontId="1" fillId="0" borderId="0" xfId="0" applyFont="1" applyFill="1"/>
    <xf numFmtId="12" fontId="0" fillId="0" borderId="0" xfId="0" applyNumberFormat="1" applyFont="1" applyFill="1" applyAlignment="1"/>
    <xf numFmtId="0" fontId="8" fillId="0" borderId="0" xfId="0" applyFont="1" applyAlignment="1">
      <alignment wrapText="1"/>
    </xf>
    <xf numFmtId="0" fontId="5" fillId="0" borderId="0" xfId="0" applyFont="1" applyAlignment="1">
      <alignment wrapText="1"/>
    </xf>
    <xf numFmtId="0" fontId="1" fillId="19" borderId="0" xfId="0" applyFont="1" applyFill="1" applyAlignment="1">
      <alignment wrapText="1"/>
    </xf>
    <xf numFmtId="0" fontId="5" fillId="19" borderId="0" xfId="0" applyFont="1" applyFill="1" applyAlignment="1">
      <alignment wrapText="1"/>
    </xf>
    <xf numFmtId="0" fontId="8" fillId="26" borderId="0" xfId="0" applyFont="1" applyFill="1"/>
    <xf numFmtId="0" fontId="1" fillId="26" borderId="0" xfId="0" applyFont="1" applyFill="1" applyAlignment="1">
      <alignment wrapText="1"/>
    </xf>
    <xf numFmtId="0" fontId="5" fillId="26" borderId="0" xfId="0" applyFont="1" applyFill="1" applyAlignment="1">
      <alignment wrapText="1"/>
    </xf>
    <xf numFmtId="0" fontId="1" fillId="26" borderId="0" xfId="0" applyFont="1" applyFill="1" applyAlignment="1"/>
    <xf numFmtId="0" fontId="1" fillId="24" borderId="0" xfId="0" applyFont="1" applyFill="1" applyAlignment="1"/>
    <xf numFmtId="0" fontId="12" fillId="26" borderId="0" xfId="0" applyFont="1" applyFill="1" applyAlignment="1"/>
    <xf numFmtId="12" fontId="8" fillId="26" borderId="0" xfId="0" applyNumberFormat="1" applyFont="1" applyFill="1"/>
    <xf numFmtId="0" fontId="1" fillId="14" borderId="0" xfId="0" applyFont="1" applyFill="1"/>
    <xf numFmtId="0" fontId="5" fillId="14" borderId="0" xfId="0" applyFont="1" applyFill="1"/>
    <xf numFmtId="0" fontId="1" fillId="23" borderId="0" xfId="0" applyFont="1" applyFill="1"/>
    <xf numFmtId="0" fontId="2" fillId="0" borderId="0" xfId="0" applyFont="1" applyAlignment="1"/>
    <xf numFmtId="0" fontId="5" fillId="23" borderId="0" xfId="0" applyFont="1" applyFill="1"/>
    <xf numFmtId="14" fontId="2" fillId="0" borderId="1" xfId="0" applyNumberFormat="1" applyFont="1" applyBorder="1" applyAlignment="1"/>
    <xf numFmtId="14" fontId="2" fillId="0" borderId="1" xfId="0" applyNumberFormat="1" applyFont="1" applyBorder="1" applyAlignment="1">
      <alignment wrapText="1"/>
    </xf>
    <xf numFmtId="14" fontId="11" fillId="15" borderId="1" xfId="0" applyNumberFormat="1" applyFont="1" applyFill="1" applyBorder="1" applyAlignment="1">
      <alignment wrapText="1"/>
    </xf>
    <xf numFmtId="0" fontId="2" fillId="0" borderId="1" xfId="0" applyFont="1" applyBorder="1" applyAlignment="1"/>
    <xf numFmtId="0" fontId="8" fillId="27" borderId="0" xfId="0" applyFont="1" applyFill="1"/>
    <xf numFmtId="0" fontId="1" fillId="27" borderId="0" xfId="0" applyFont="1" applyFill="1" applyAlignment="1">
      <alignment wrapText="1"/>
    </xf>
    <xf numFmtId="0" fontId="1" fillId="27" borderId="0" xfId="0" applyFont="1" applyFill="1" applyAlignment="1"/>
    <xf numFmtId="164" fontId="2" fillId="0" borderId="2" xfId="0" applyNumberFormat="1" applyFont="1" applyBorder="1"/>
    <xf numFmtId="0" fontId="1" fillId="28" borderId="0" xfId="0" applyFont="1" applyFill="1" applyAlignment="1"/>
    <xf numFmtId="0" fontId="0" fillId="29" borderId="0" xfId="0" applyFont="1" applyFill="1" applyAlignment="1"/>
    <xf numFmtId="0" fontId="1" fillId="29" borderId="0" xfId="0" applyFont="1" applyFill="1"/>
    <xf numFmtId="0" fontId="1" fillId="30" borderId="0" xfId="0" applyFont="1" applyFill="1" applyAlignment="1"/>
    <xf numFmtId="0" fontId="5" fillId="29" borderId="0" xfId="0" applyFont="1" applyFill="1" applyAlignment="1"/>
    <xf numFmtId="0" fontId="7" fillId="21" borderId="0" xfId="0" applyFont="1" applyFill="1" applyAlignment="1">
      <alignment vertical="center"/>
    </xf>
    <xf numFmtId="0" fontId="7" fillId="21" borderId="0" xfId="0" applyFont="1" applyFill="1" applyBorder="1" applyAlignment="1">
      <alignment vertical="center"/>
    </xf>
    <xf numFmtId="0" fontId="1" fillId="31" borderId="0" xfId="0" applyFont="1" applyFill="1" applyAlignment="1"/>
    <xf numFmtId="0" fontId="5" fillId="34" borderId="0" xfId="0" applyFont="1" applyFill="1" applyBorder="1" applyAlignment="1"/>
    <xf numFmtId="0" fontId="0" fillId="34" borderId="0" xfId="0" applyFont="1" applyFill="1" applyAlignment="1"/>
    <xf numFmtId="0" fontId="5" fillId="34" borderId="0" xfId="0" applyFont="1" applyFill="1" applyAlignment="1"/>
    <xf numFmtId="0" fontId="8" fillId="33" borderId="0" xfId="0" applyFont="1" applyFill="1" applyAlignment="1"/>
    <xf numFmtId="0" fontId="5" fillId="31" borderId="0" xfId="0" applyFont="1" applyFill="1" applyBorder="1" applyAlignment="1"/>
    <xf numFmtId="0" fontId="5" fillId="34" borderId="3" xfId="0" applyFont="1" applyFill="1" applyBorder="1" applyAlignment="1">
      <alignment wrapText="1"/>
    </xf>
    <xf numFmtId="0" fontId="5" fillId="33" borderId="0" xfId="0" applyFont="1" applyFill="1" applyBorder="1" applyAlignment="1"/>
    <xf numFmtId="0" fontId="5" fillId="33" borderId="0" xfId="0" applyFont="1" applyFill="1" applyAlignment="1"/>
    <xf numFmtId="0" fontId="1" fillId="31" borderId="0" xfId="0" applyFont="1" applyFill="1"/>
    <xf numFmtId="0" fontId="5" fillId="31" borderId="0" xfId="0" applyFont="1" applyFill="1" applyAlignment="1"/>
    <xf numFmtId="0" fontId="0" fillId="34" borderId="0" xfId="0" applyFont="1" applyFill="1" applyAlignment="1">
      <alignment wrapText="1"/>
    </xf>
    <xf numFmtId="0" fontId="5" fillId="36" borderId="0" xfId="0" applyFont="1" applyFill="1" applyAlignment="1">
      <alignment wrapText="1"/>
    </xf>
    <xf numFmtId="0" fontId="1" fillId="34" borderId="0" xfId="0" applyFont="1" applyFill="1" applyAlignment="1">
      <alignment wrapText="1"/>
    </xf>
    <xf numFmtId="0" fontId="1" fillId="36" borderId="0" xfId="0" applyFont="1" applyFill="1" applyAlignment="1">
      <alignment wrapText="1"/>
    </xf>
    <xf numFmtId="0" fontId="5" fillId="36" borderId="0" xfId="0" applyFont="1" applyFill="1"/>
    <xf numFmtId="0" fontId="8" fillId="36" borderId="0" xfId="0" applyFont="1" applyFill="1"/>
    <xf numFmtId="0" fontId="8" fillId="34" borderId="0" xfId="0" applyFont="1" applyFill="1"/>
    <xf numFmtId="0" fontId="8" fillId="36" borderId="0" xfId="0" applyFont="1" applyFill="1" applyAlignment="1">
      <alignment wrapText="1"/>
    </xf>
    <xf numFmtId="0" fontId="2" fillId="34" borderId="1" xfId="0" applyFont="1" applyFill="1" applyBorder="1" applyAlignment="1">
      <alignment wrapText="1"/>
    </xf>
    <xf numFmtId="0" fontId="7" fillId="32" borderId="0" xfId="0" applyFont="1" applyFill="1" applyAlignment="1"/>
    <xf numFmtId="0" fontId="7" fillId="31" borderId="0" xfId="0" applyFont="1" applyFill="1" applyBorder="1" applyAlignment="1">
      <alignment vertical="center"/>
    </xf>
    <xf numFmtId="0" fontId="7" fillId="31" borderId="0" xfId="0" applyFont="1" applyFill="1" applyAlignment="1">
      <alignment vertical="center"/>
    </xf>
    <xf numFmtId="0" fontId="1" fillId="37" borderId="0" xfId="0" applyFont="1" applyFill="1" applyAlignment="1"/>
    <xf numFmtId="0" fontId="11" fillId="38" borderId="1" xfId="0" applyFont="1" applyFill="1" applyBorder="1" applyAlignment="1">
      <alignment wrapText="1"/>
    </xf>
    <xf numFmtId="0" fontId="1" fillId="35" borderId="3" xfId="0" applyFont="1" applyFill="1" applyBorder="1" applyAlignment="1"/>
    <xf numFmtId="0" fontId="1" fillId="34" borderId="0" xfId="0" applyFont="1" applyFill="1" applyAlignment="1"/>
    <xf numFmtId="0" fontId="0" fillId="31" borderId="0" xfId="0" applyFont="1" applyFill="1" applyAlignment="1"/>
    <xf numFmtId="0" fontId="2" fillId="0" borderId="2" xfId="0" applyNumberFormat="1" applyFont="1" applyFill="1" applyBorder="1" applyAlignment="1">
      <alignment horizontal="left" wrapText="1"/>
    </xf>
    <xf numFmtId="0" fontId="0" fillId="34" borderId="3" xfId="0" applyFont="1" applyFill="1" applyBorder="1" applyAlignment="1"/>
    <xf numFmtId="0" fontId="5" fillId="34" borderId="3" xfId="0" applyFont="1" applyFill="1" applyBorder="1" applyAlignment="1"/>
    <xf numFmtId="0" fontId="0" fillId="34" borderId="3" xfId="0" applyFont="1" applyFill="1" applyBorder="1" applyAlignment="1">
      <alignment wrapText="1"/>
    </xf>
    <xf numFmtId="0" fontId="5" fillId="36" borderId="3" xfId="0" applyFont="1" applyFill="1" applyBorder="1" applyAlignment="1">
      <alignment wrapText="1"/>
    </xf>
    <xf numFmtId="0" fontId="1" fillId="36" borderId="3" xfId="0" applyFont="1" applyFill="1" applyBorder="1" applyAlignment="1">
      <alignment wrapText="1"/>
    </xf>
    <xf numFmtId="0" fontId="8" fillId="34" borderId="3" xfId="0" applyFont="1" applyFill="1" applyBorder="1" applyAlignment="1">
      <alignment wrapText="1"/>
    </xf>
    <xf numFmtId="0" fontId="8" fillId="36" borderId="3" xfId="0" applyFont="1" applyFill="1" applyBorder="1" applyAlignment="1">
      <alignment wrapText="1"/>
    </xf>
    <xf numFmtId="0" fontId="8" fillId="36" borderId="3" xfId="0" applyFont="1" applyFill="1" applyBorder="1"/>
    <xf numFmtId="0" fontId="0" fillId="31" borderId="3" xfId="0" applyFont="1" applyFill="1" applyBorder="1" applyAlignment="1"/>
    <xf numFmtId="0" fontId="5" fillId="31" borderId="3" xfId="0" applyFont="1" applyFill="1" applyBorder="1" applyAlignment="1"/>
    <xf numFmtId="0" fontId="1" fillId="34" borderId="3" xfId="0" applyFont="1" applyFill="1" applyBorder="1" applyAlignment="1">
      <alignment wrapText="1"/>
    </xf>
    <xf numFmtId="0" fontId="5" fillId="36" borderId="3" xfId="0" applyFont="1" applyFill="1" applyBorder="1"/>
    <xf numFmtId="0" fontId="5" fillId="34" borderId="3" xfId="0" applyFont="1" applyFill="1" applyBorder="1" applyAlignment="1">
      <alignment horizontal="right"/>
    </xf>
    <xf numFmtId="12" fontId="0" fillId="34" borderId="0" xfId="0" applyNumberFormat="1" applyFont="1" applyFill="1" applyAlignment="1">
      <alignment wrapText="1"/>
    </xf>
    <xf numFmtId="0" fontId="1" fillId="22" borderId="0" xfId="0" applyFont="1" applyFill="1"/>
    <xf numFmtId="0" fontId="5" fillId="34" borderId="0" xfId="0" applyFont="1" applyFill="1" applyAlignment="1">
      <alignment horizontal="right"/>
    </xf>
    <xf numFmtId="0" fontId="5" fillId="9" borderId="0" xfId="0" applyFont="1" applyFill="1" applyAlignment="1">
      <alignment horizontal="right"/>
    </xf>
    <xf numFmtId="0" fontId="1" fillId="39" borderId="0" xfId="0" applyFont="1" applyFill="1" applyAlignment="1"/>
    <xf numFmtId="0" fontId="0" fillId="31" borderId="0" xfId="0" applyFill="1"/>
    <xf numFmtId="0" fontId="5" fillId="31" borderId="0" xfId="0" applyFont="1" applyFill="1"/>
    <xf numFmtId="0" fontId="9" fillId="0" borderId="0" xfId="0" applyFont="1" applyAlignment="1">
      <alignment horizontal="center" wrapText="1"/>
    </xf>
    <xf numFmtId="0" fontId="10" fillId="8" borderId="0" xfId="0" applyFont="1" applyFill="1" applyAlignment="1">
      <alignment horizontal="center" wrapText="1"/>
    </xf>
  </cellXfs>
  <cellStyles count="1">
    <cellStyle name="Normal" xfId="0" builtinId="0"/>
  </cellStyles>
  <dxfs count="3">
    <dxf>
      <font>
        <color theme="1"/>
      </font>
      <fill>
        <patternFill patternType="none"/>
      </fill>
    </dxf>
    <dxf>
      <font>
        <color theme="1"/>
      </font>
      <fill>
        <patternFill patternType="none"/>
      </fill>
    </dxf>
    <dxf>
      <font>
        <color theme="1"/>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8"/>
          <c:order val="0"/>
          <c:tx>
            <c:strRef>
              <c:f>'NEW.notes in hidden columns'!$A$244</c:f>
              <c:strCache>
                <c:ptCount val="1"/>
                <c:pt idx="0">
                  <c:v>Never Blight n=70 (shade &amp; hybrid)</c:v>
                </c:pt>
              </c:strCache>
            </c:strRef>
          </c:tx>
          <c:spPr>
            <a:ln w="28575" cap="rnd">
              <a:solidFill>
                <a:srgbClr val="7030A0"/>
              </a:solidFill>
              <a:round/>
            </a:ln>
            <a:effectLst/>
          </c:spPr>
          <c:marker>
            <c:symbol val="circle"/>
            <c:size val="5"/>
            <c:spPr>
              <a:solidFill>
                <a:srgbClr val="7030A0"/>
              </a:solidFill>
              <a:ln w="9525">
                <a:solidFill>
                  <a:srgbClr val="7030A0"/>
                </a:solidFill>
              </a:ln>
              <a:effectLst/>
            </c:spPr>
          </c:marker>
          <c:cat>
            <c:strRef>
              <c:extLst>
                <c:ext xmlns:c15="http://schemas.microsoft.com/office/drawing/2012/chart" uri="{02D57815-91ED-43cb-92C2-25804820EDAC}">
                  <c15:fullRef>
                    <c15:sqref>'NEW.notes in hidden columns'!$I$11:$Y$11</c15:sqref>
                  </c15:fullRef>
                </c:ext>
              </c:extLst>
              <c:f>('NEW.notes in hidden columns'!$J$11,'NEW.notes in hidden columns'!$L$11,'NEW.notes in hidden columns'!$N$11,'NEW.notes in hidden columns'!$P$11,'NEW.notes in hidden columns'!$R$11:$Y$11)</c:f>
              <c:strCache>
                <c:ptCount val="11"/>
                <c:pt idx="0">
                  <c:v>Note</c:v>
                </c:pt>
                <c:pt idx="1">
                  <c:v>Note</c:v>
                </c:pt>
                <c:pt idx="2">
                  <c:v>Note</c:v>
                </c:pt>
                <c:pt idx="3">
                  <c:v>Note</c:v>
                </c:pt>
                <c:pt idx="4">
                  <c:v>Note</c:v>
                </c:pt>
                <c:pt idx="5">
                  <c:v>Nov-19</c:v>
                </c:pt>
                <c:pt idx="6">
                  <c:v>Note</c:v>
                </c:pt>
                <c:pt idx="7">
                  <c:v>Mar-20</c:v>
                </c:pt>
                <c:pt idx="8">
                  <c:v>Note</c:v>
                </c:pt>
                <c:pt idx="9">
                  <c:v>Jul-20</c:v>
                </c:pt>
                <c:pt idx="10">
                  <c:v>Nov-20</c:v>
                </c:pt>
              </c:strCache>
            </c:strRef>
          </c:cat>
          <c:val>
            <c:numRef>
              <c:extLst>
                <c:ext xmlns:c15="http://schemas.microsoft.com/office/drawing/2012/chart" uri="{02D57815-91ED-43cb-92C2-25804820EDAC}">
                  <c15:fullRef>
                    <c15:sqref>'NEW.notes in hidden columns'!$I$244:$Y$244</c15:sqref>
                  </c15:fullRef>
                </c:ext>
              </c:extLst>
              <c:f>('NEW.notes in hidden columns'!$J$244,'NEW.notes in hidden columns'!$L$244,'NEW.notes in hidden columns'!$N$244,'NEW.notes in hidden columns'!$P$244,'NEW.notes in hidden columns'!$R$244:$Y$244)</c:f>
              <c:numCache>
                <c:formatCode>General</c:formatCode>
                <c:ptCount val="11"/>
                <c:pt idx="0">
                  <c:v>18.5</c:v>
                </c:pt>
                <c:pt idx="1">
                  <c:v>0</c:v>
                </c:pt>
                <c:pt idx="2">
                  <c:v>0</c:v>
                </c:pt>
                <c:pt idx="3">
                  <c:v>17.5</c:v>
                </c:pt>
                <c:pt idx="4">
                  <c:v>13.464285714285714</c:v>
                </c:pt>
                <c:pt idx="5">
                  <c:v>14.264285714285714</c:v>
                </c:pt>
                <c:pt idx="6">
                  <c:v>15.536764705882353</c:v>
                </c:pt>
                <c:pt idx="7">
                  <c:v>15.727941176470589</c:v>
                </c:pt>
                <c:pt idx="8">
                  <c:v>22</c:v>
                </c:pt>
                <c:pt idx="9">
                  <c:v>18.262711864406779</c:v>
                </c:pt>
                <c:pt idx="10">
                  <c:v>20.007999999999999</c:v>
                </c:pt>
              </c:numCache>
            </c:numRef>
          </c:val>
          <c:smooth val="0"/>
          <c:extLst>
            <c:ext xmlns:c16="http://schemas.microsoft.com/office/drawing/2014/chart" uri="{C3380CC4-5D6E-409C-BE32-E72D297353CC}">
              <c16:uniqueId val="{00000000-556E-4972-99CB-8F3C4F80376F}"/>
            </c:ext>
          </c:extLst>
        </c:ser>
        <c:ser>
          <c:idx val="9"/>
          <c:order val="1"/>
          <c:tx>
            <c:strRef>
              <c:f>'NEW.notes in hidden columns'!$A$245</c:f>
              <c:strCache>
                <c:ptCount val="1"/>
                <c:pt idx="0">
                  <c:v>Previous Blight n=38 (shade &amp; hybrid)</c:v>
                </c:pt>
              </c:strCache>
            </c:strRef>
          </c:tx>
          <c:spPr>
            <a:ln w="28575" cap="rnd">
              <a:solidFill>
                <a:srgbClr val="FFC000"/>
              </a:solidFill>
              <a:round/>
            </a:ln>
            <a:effectLst/>
          </c:spPr>
          <c:marker>
            <c:symbol val="circle"/>
            <c:size val="5"/>
            <c:spPr>
              <a:solidFill>
                <a:srgbClr val="FFC000"/>
              </a:solidFill>
              <a:ln w="9525">
                <a:solidFill>
                  <a:srgbClr val="FFC000"/>
                </a:solidFill>
              </a:ln>
              <a:effectLst/>
            </c:spPr>
          </c:marker>
          <c:cat>
            <c:strRef>
              <c:extLst>
                <c:ext xmlns:c15="http://schemas.microsoft.com/office/drawing/2012/chart" uri="{02D57815-91ED-43cb-92C2-25804820EDAC}">
                  <c15:fullRef>
                    <c15:sqref>'NEW.notes in hidden columns'!$I$11:$Y$11</c15:sqref>
                  </c15:fullRef>
                </c:ext>
              </c:extLst>
              <c:f>('NEW.notes in hidden columns'!$J$11,'NEW.notes in hidden columns'!$L$11,'NEW.notes in hidden columns'!$N$11,'NEW.notes in hidden columns'!$P$11,'NEW.notes in hidden columns'!$R$11:$Y$11)</c:f>
              <c:strCache>
                <c:ptCount val="11"/>
                <c:pt idx="0">
                  <c:v>Note</c:v>
                </c:pt>
                <c:pt idx="1">
                  <c:v>Note</c:v>
                </c:pt>
                <c:pt idx="2">
                  <c:v>Note</c:v>
                </c:pt>
                <c:pt idx="3">
                  <c:v>Note</c:v>
                </c:pt>
                <c:pt idx="4">
                  <c:v>Note</c:v>
                </c:pt>
                <c:pt idx="5">
                  <c:v>Nov-19</c:v>
                </c:pt>
                <c:pt idx="6">
                  <c:v>Note</c:v>
                </c:pt>
                <c:pt idx="7">
                  <c:v>Mar-20</c:v>
                </c:pt>
                <c:pt idx="8">
                  <c:v>Note</c:v>
                </c:pt>
                <c:pt idx="9">
                  <c:v>Jul-20</c:v>
                </c:pt>
                <c:pt idx="10">
                  <c:v>Nov-20</c:v>
                </c:pt>
              </c:strCache>
            </c:strRef>
          </c:cat>
          <c:val>
            <c:numRef>
              <c:extLst>
                <c:ext xmlns:c15="http://schemas.microsoft.com/office/drawing/2012/chart" uri="{02D57815-91ED-43cb-92C2-25804820EDAC}">
                  <c15:fullRef>
                    <c15:sqref>'NEW.notes in hidden columns'!$I$245:$Y$245</c15:sqref>
                  </c15:fullRef>
                </c:ext>
              </c:extLst>
              <c:f>('NEW.notes in hidden columns'!$J$245,'NEW.notes in hidden columns'!$L$245,'NEW.notes in hidden columns'!$N$245,'NEW.notes in hidden columns'!$P$245,'NEW.notes in hidden columns'!$R$245:$Y$245)</c:f>
              <c:numCache>
                <c:formatCode>General</c:formatCode>
                <c:ptCount val="11"/>
                <c:pt idx="0">
                  <c:v>20.989130434782609</c:v>
                </c:pt>
                <c:pt idx="1">
                  <c:v>24.6</c:v>
                </c:pt>
                <c:pt idx="2">
                  <c:v>36.799999999999997</c:v>
                </c:pt>
                <c:pt idx="3">
                  <c:v>31.285714285714285</c:v>
                </c:pt>
                <c:pt idx="4">
                  <c:v>20.113636363636363</c:v>
                </c:pt>
                <c:pt idx="5">
                  <c:v>25.060975609756099</c:v>
                </c:pt>
                <c:pt idx="6">
                  <c:v>23.09375</c:v>
                </c:pt>
                <c:pt idx="7">
                  <c:v>24.833333333333332</c:v>
                </c:pt>
                <c:pt idx="8">
                  <c:v>34.6875</c:v>
                </c:pt>
                <c:pt idx="9">
                  <c:v>28.893939393939394</c:v>
                </c:pt>
                <c:pt idx="10">
                  <c:v>31.7421875</c:v>
                </c:pt>
              </c:numCache>
            </c:numRef>
          </c:val>
          <c:smooth val="0"/>
          <c:extLst>
            <c:ext xmlns:c16="http://schemas.microsoft.com/office/drawing/2014/chart" uri="{C3380CC4-5D6E-409C-BE32-E72D297353CC}">
              <c16:uniqueId val="{00000001-556E-4972-99CB-8F3C4F80376F}"/>
            </c:ext>
          </c:extLst>
        </c:ser>
        <c:ser>
          <c:idx val="4"/>
          <c:order val="2"/>
          <c:tx>
            <c:strRef>
              <c:f>'NEW.notes in hidden columns'!$A$242</c:f>
              <c:strCache>
                <c:ptCount val="1"/>
                <c:pt idx="0">
                  <c:v>Native from Chief River n=11</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extLst>
                <c:ext xmlns:c15="http://schemas.microsoft.com/office/drawing/2012/chart" uri="{02D57815-91ED-43cb-92C2-25804820EDAC}">
                  <c15:fullRef>
                    <c15:sqref>'NEW.notes in hidden columns'!$I$11:$Y$11</c15:sqref>
                  </c15:fullRef>
                </c:ext>
              </c:extLst>
              <c:f>('NEW.notes in hidden columns'!$J$11,'NEW.notes in hidden columns'!$L$11,'NEW.notes in hidden columns'!$N$11,'NEW.notes in hidden columns'!$P$11,'NEW.notes in hidden columns'!$R$11:$Y$11)</c:f>
              <c:strCache>
                <c:ptCount val="11"/>
                <c:pt idx="0">
                  <c:v>Note</c:v>
                </c:pt>
                <c:pt idx="1">
                  <c:v>Note</c:v>
                </c:pt>
                <c:pt idx="2">
                  <c:v>Note</c:v>
                </c:pt>
                <c:pt idx="3">
                  <c:v>Note</c:v>
                </c:pt>
                <c:pt idx="4">
                  <c:v>Note</c:v>
                </c:pt>
                <c:pt idx="5">
                  <c:v>Nov-19</c:v>
                </c:pt>
                <c:pt idx="6">
                  <c:v>Note</c:v>
                </c:pt>
                <c:pt idx="7">
                  <c:v>Mar-20</c:v>
                </c:pt>
                <c:pt idx="8">
                  <c:v>Note</c:v>
                </c:pt>
                <c:pt idx="9">
                  <c:v>Jul-20</c:v>
                </c:pt>
                <c:pt idx="10">
                  <c:v>Nov-20</c:v>
                </c:pt>
              </c:strCache>
            </c:strRef>
          </c:cat>
          <c:val>
            <c:numRef>
              <c:extLst>
                <c:ext xmlns:c15="http://schemas.microsoft.com/office/drawing/2012/chart" uri="{02D57815-91ED-43cb-92C2-25804820EDAC}">
                  <c15:fullRef>
                    <c15:sqref>'NEW.notes in hidden columns'!$I$242:$Y$242</c15:sqref>
                  </c15:fullRef>
                </c:ext>
              </c:extLst>
              <c:f>('NEW.notes in hidden columns'!$J$242,'NEW.notes in hidden columns'!$L$242,'NEW.notes in hidden columns'!$N$242,'NEW.notes in hidden columns'!$P$242,'NEW.notes in hidden columns'!$R$242:$Y$242)</c:f>
              <c:numCache>
                <c:formatCode>General</c:formatCode>
                <c:ptCount val="11"/>
                <c:pt idx="4">
                  <c:v>16.181818181818183</c:v>
                </c:pt>
                <c:pt idx="5">
                  <c:v>17.545454545454547</c:v>
                </c:pt>
                <c:pt idx="6">
                  <c:v>17.545454545454547</c:v>
                </c:pt>
                <c:pt idx="7">
                  <c:v>18.454545454545453</c:v>
                </c:pt>
                <c:pt idx="8">
                  <c:v>22</c:v>
                </c:pt>
                <c:pt idx="9">
                  <c:v>23.454545454545453</c:v>
                </c:pt>
                <c:pt idx="10">
                  <c:v>27.5</c:v>
                </c:pt>
              </c:numCache>
            </c:numRef>
          </c:val>
          <c:smooth val="0"/>
          <c:extLst>
            <c:ext xmlns:c16="http://schemas.microsoft.com/office/drawing/2014/chart" uri="{C3380CC4-5D6E-409C-BE32-E72D297353CC}">
              <c16:uniqueId val="{00000002-556E-4972-99CB-8F3C4F80376F}"/>
            </c:ext>
          </c:extLst>
        </c:ser>
        <c:ser>
          <c:idx val="0"/>
          <c:order val="3"/>
          <c:tx>
            <c:strRef>
              <c:f>'NEW.notes in hidden columns'!$A$243</c:f>
              <c:strCache>
                <c:ptCount val="1"/>
                <c:pt idx="0">
                  <c:v>Hybrid n=31</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strRef>
              <c:extLst>
                <c:ext xmlns:c15="http://schemas.microsoft.com/office/drawing/2012/chart" uri="{02D57815-91ED-43cb-92C2-25804820EDAC}">
                  <c15:fullRef>
                    <c15:sqref>'NEW.notes in hidden columns'!$I$11:$Y$11</c15:sqref>
                  </c15:fullRef>
                </c:ext>
              </c:extLst>
              <c:f>('NEW.notes in hidden columns'!$J$11,'NEW.notes in hidden columns'!$L$11,'NEW.notes in hidden columns'!$N$11,'NEW.notes in hidden columns'!$P$11,'NEW.notes in hidden columns'!$R$11:$Y$11)</c:f>
              <c:strCache>
                <c:ptCount val="11"/>
                <c:pt idx="0">
                  <c:v>Note</c:v>
                </c:pt>
                <c:pt idx="1">
                  <c:v>Note</c:v>
                </c:pt>
                <c:pt idx="2">
                  <c:v>Note</c:v>
                </c:pt>
                <c:pt idx="3">
                  <c:v>Note</c:v>
                </c:pt>
                <c:pt idx="4">
                  <c:v>Note</c:v>
                </c:pt>
                <c:pt idx="5">
                  <c:v>Nov-19</c:v>
                </c:pt>
                <c:pt idx="6">
                  <c:v>Note</c:v>
                </c:pt>
                <c:pt idx="7">
                  <c:v>Mar-20</c:v>
                </c:pt>
                <c:pt idx="8">
                  <c:v>Note</c:v>
                </c:pt>
                <c:pt idx="9">
                  <c:v>Jul-20</c:v>
                </c:pt>
                <c:pt idx="10">
                  <c:v>Nov-20</c:v>
                </c:pt>
              </c:strCache>
            </c:strRef>
          </c:cat>
          <c:val>
            <c:numRef>
              <c:extLst>
                <c:ext xmlns:c15="http://schemas.microsoft.com/office/drawing/2012/chart" uri="{02D57815-91ED-43cb-92C2-25804820EDAC}">
                  <c15:fullRef>
                    <c15:sqref>'NEW.notes in hidden columns'!$I$243:$Y$243</c15:sqref>
                  </c15:fullRef>
                </c:ext>
              </c:extLst>
              <c:f>('NEW.notes in hidden columns'!$J$243,'NEW.notes in hidden columns'!$L$243,'NEW.notes in hidden columns'!$N$243,'NEW.notes in hidden columns'!$P$243,'NEW.notes in hidden columns'!$R$243:$Y$243)</c:f>
              <c:numCache>
                <c:formatCode>General</c:formatCode>
                <c:ptCount val="11"/>
                <c:pt idx="4">
                  <c:v>13.548780487804878</c:v>
                </c:pt>
                <c:pt idx="5">
                  <c:v>29.176470588235293</c:v>
                </c:pt>
                <c:pt idx="6">
                  <c:v>19.137254901960784</c:v>
                </c:pt>
                <c:pt idx="7">
                  <c:v>29.8046875</c:v>
                </c:pt>
                <c:pt idx="8">
                  <c:v>22</c:v>
                </c:pt>
                <c:pt idx="9">
                  <c:v>31.982758620689655</c:v>
                </c:pt>
                <c:pt idx="10">
                  <c:v>35.196428571428569</c:v>
                </c:pt>
              </c:numCache>
            </c:numRef>
          </c:val>
          <c:smooth val="0"/>
          <c:extLst>
            <c:ext xmlns:c16="http://schemas.microsoft.com/office/drawing/2014/chart" uri="{C3380CC4-5D6E-409C-BE32-E72D297353CC}">
              <c16:uniqueId val="{00000003-556E-4972-99CB-8F3C4F80376F}"/>
            </c:ext>
          </c:extLst>
        </c:ser>
        <c:ser>
          <c:idx val="3"/>
          <c:order val="4"/>
          <c:tx>
            <c:strRef>
              <c:f>'NEW.notes in hidden columns'!$A$241</c:f>
              <c:strCache>
                <c:ptCount val="1"/>
                <c:pt idx="0">
                  <c:v>Native from GONative, Manheim PA n=53*</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extLst>
                <c:ext xmlns:c15="http://schemas.microsoft.com/office/drawing/2012/chart" uri="{02D57815-91ED-43cb-92C2-25804820EDAC}">
                  <c15:fullRef>
                    <c15:sqref>'NEW.notes in hidden columns'!$I$11:$Y$11</c15:sqref>
                  </c15:fullRef>
                </c:ext>
              </c:extLst>
              <c:f>('NEW.notes in hidden columns'!$J$11,'NEW.notes in hidden columns'!$L$11,'NEW.notes in hidden columns'!$N$11,'NEW.notes in hidden columns'!$P$11,'NEW.notes in hidden columns'!$R$11:$Y$11)</c:f>
              <c:strCache>
                <c:ptCount val="11"/>
                <c:pt idx="0">
                  <c:v>Note</c:v>
                </c:pt>
                <c:pt idx="1">
                  <c:v>Note</c:v>
                </c:pt>
                <c:pt idx="2">
                  <c:v>Note</c:v>
                </c:pt>
                <c:pt idx="3">
                  <c:v>Note</c:v>
                </c:pt>
                <c:pt idx="4">
                  <c:v>Note</c:v>
                </c:pt>
                <c:pt idx="5">
                  <c:v>Nov-19</c:v>
                </c:pt>
                <c:pt idx="6">
                  <c:v>Note</c:v>
                </c:pt>
                <c:pt idx="7">
                  <c:v>Mar-20</c:v>
                </c:pt>
                <c:pt idx="8">
                  <c:v>Note</c:v>
                </c:pt>
                <c:pt idx="9">
                  <c:v>Jul-20</c:v>
                </c:pt>
                <c:pt idx="10">
                  <c:v>Nov-20</c:v>
                </c:pt>
              </c:strCache>
            </c:strRef>
          </c:cat>
          <c:val>
            <c:numRef>
              <c:extLst>
                <c:ext xmlns:c15="http://schemas.microsoft.com/office/drawing/2012/chart" uri="{02D57815-91ED-43cb-92C2-25804820EDAC}">
                  <c15:fullRef>
                    <c15:sqref>'NEW.notes in hidden columns'!$I$241:$Y$241</c15:sqref>
                  </c15:fullRef>
                </c:ext>
              </c:extLst>
              <c:f>('NEW.notes in hidden columns'!$J$241,'NEW.notes in hidden columns'!$L$241,'NEW.notes in hidden columns'!$N$241,'NEW.notes in hidden columns'!$P$241,'NEW.notes in hidden columns'!$R$241:$Y$241)</c:f>
              <c:numCache>
                <c:formatCode>General</c:formatCode>
                <c:ptCount val="11"/>
                <c:pt idx="4">
                  <c:v>13.548780487804878</c:v>
                </c:pt>
                <c:pt idx="5">
                  <c:v>11.480327868852457</c:v>
                </c:pt>
                <c:pt idx="6">
                  <c:v>13.032894736842104</c:v>
                </c:pt>
                <c:pt idx="7">
                  <c:v>11.795696721311476</c:v>
                </c:pt>
                <c:pt idx="8">
                  <c:v>22</c:v>
                </c:pt>
                <c:pt idx="9">
                  <c:v>13.519019987105093</c:v>
                </c:pt>
                <c:pt idx="10">
                  <c:v>15.243055555555555</c:v>
                </c:pt>
              </c:numCache>
            </c:numRef>
          </c:val>
          <c:smooth val="0"/>
          <c:extLst>
            <c:ext xmlns:c16="http://schemas.microsoft.com/office/drawing/2014/chart" uri="{C3380CC4-5D6E-409C-BE32-E72D297353CC}">
              <c16:uniqueId val="{00000004-556E-4972-99CB-8F3C4F80376F}"/>
            </c:ext>
          </c:extLst>
        </c:ser>
        <c:dLbls>
          <c:showLegendKey val="0"/>
          <c:showVal val="0"/>
          <c:showCatName val="0"/>
          <c:showSerName val="0"/>
          <c:showPercent val="0"/>
          <c:showBubbleSize val="0"/>
        </c:dLbls>
        <c:marker val="1"/>
        <c:smooth val="0"/>
        <c:axId val="-241709104"/>
        <c:axId val="-241706928"/>
      </c:lineChart>
      <c:dateAx>
        <c:axId val="-241709104"/>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706928"/>
        <c:crosses val="autoZero"/>
        <c:auto val="0"/>
        <c:lblOffset val="100"/>
        <c:baseTimeUnit val="months"/>
      </c:dateAx>
      <c:valAx>
        <c:axId val="-241706928"/>
        <c:scaling>
          <c:orientation val="minMax"/>
          <c:min val="10"/>
        </c:scaling>
        <c:delete val="0"/>
        <c:axPos val="l"/>
        <c:majorGridlines>
          <c:spPr>
            <a:ln w="9525" cap="flat" cmpd="sng" algn="ctr">
              <a:solidFill>
                <a:schemeClr val="tx1">
                  <a:lumMod val="15000"/>
                  <a:lumOff val="85000"/>
                </a:schemeClr>
              </a:solidFill>
              <a:prstDash val="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709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8"/>
          <c:order val="0"/>
          <c:tx>
            <c:v>Emmaus average n=18*</c:v>
          </c:tx>
          <c:spPr>
            <a:ln w="28575" cap="rnd">
              <a:solidFill>
                <a:srgbClr val="C00000"/>
              </a:solidFill>
              <a:round/>
            </a:ln>
            <a:effectLst/>
          </c:spPr>
          <c:marker>
            <c:symbol val="circle"/>
            <c:size val="5"/>
            <c:spPr>
              <a:solidFill>
                <a:srgbClr val="C00000"/>
              </a:solidFill>
              <a:ln w="9525">
                <a:solidFill>
                  <a:srgbClr val="C00000"/>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columns'!$I$47:$Y$47</c:f>
              <c:numCache>
                <c:formatCode>General</c:formatCode>
                <c:ptCount val="16"/>
                <c:pt idx="0">
                  <c:v>19.83653846153846</c:v>
                </c:pt>
                <c:pt idx="1">
                  <c:v>20.117647058823529</c:v>
                </c:pt>
                <c:pt idx="2" formatCode="#\ ?/?">
                  <c:v>20.657692307692308</c:v>
                </c:pt>
                <c:pt idx="3">
                  <c:v>0</c:v>
                </c:pt>
                <c:pt idx="4">
                  <c:v>22.740384615384617</c:v>
                </c:pt>
                <c:pt idx="5">
                  <c:v>0</c:v>
                </c:pt>
                <c:pt idx="6">
                  <c:v>35.692307692307693</c:v>
                </c:pt>
                <c:pt idx="7">
                  <c:v>0</c:v>
                </c:pt>
                <c:pt idx="8">
                  <c:v>35.375</c:v>
                </c:pt>
                <c:pt idx="9">
                  <c:v>0</c:v>
                </c:pt>
                <c:pt idx="10">
                  <c:v>35.375</c:v>
                </c:pt>
                <c:pt idx="11">
                  <c:v>31.666666666666668</c:v>
                </c:pt>
                <c:pt idx="12">
                  <c:v>36.670454545454547</c:v>
                </c:pt>
                <c:pt idx="13">
                  <c:v>0</c:v>
                </c:pt>
                <c:pt idx="14">
                  <c:v>39.868421052631582</c:v>
                </c:pt>
                <c:pt idx="15">
                  <c:v>43.75</c:v>
                </c:pt>
              </c:numCache>
            </c:numRef>
          </c:val>
          <c:smooth val="0"/>
          <c:extLst>
            <c:ext xmlns:c16="http://schemas.microsoft.com/office/drawing/2014/chart" uri="{C3380CC4-5D6E-409C-BE32-E72D297353CC}">
              <c16:uniqueId val="{00000000-BD12-4A8D-B1EC-5A07E220CF0C}"/>
            </c:ext>
          </c:extLst>
        </c:ser>
        <c:ser>
          <c:idx val="14"/>
          <c:order val="1"/>
          <c:tx>
            <c:strRef>
              <c:f>'NEW.notes in hidden columns'!$D$125</c:f>
              <c:strCache>
                <c:ptCount val="1"/>
                <c:pt idx="0">
                  <c:v>Columcille 1st planting (Meadow &amp; woodline) n=21</c:v>
                </c:pt>
              </c:strCache>
            </c:strRef>
          </c:tx>
          <c:spPr>
            <a:ln w="28575" cap="rnd">
              <a:solidFill>
                <a:srgbClr val="FF0000"/>
              </a:solidFill>
              <a:round/>
            </a:ln>
            <a:effectLst/>
          </c:spPr>
          <c:marker>
            <c:symbol val="none"/>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columns'!$I$125:$Y$125</c:f>
              <c:numCache>
                <c:formatCode>General</c:formatCode>
                <c:ptCount val="16"/>
                <c:pt idx="8">
                  <c:v>15.166666666666666</c:v>
                </c:pt>
                <c:pt idx="9">
                  <c:v>13.548780487804878</c:v>
                </c:pt>
                <c:pt idx="10">
                  <c:v>16</c:v>
                </c:pt>
                <c:pt idx="11">
                  <c:v>14.121951219512194</c:v>
                </c:pt>
                <c:pt idx="12">
                  <c:v>16.666666666666668</c:v>
                </c:pt>
                <c:pt idx="13">
                  <c:v>22</c:v>
                </c:pt>
                <c:pt idx="14">
                  <c:v>20.38095238095238</c:v>
                </c:pt>
                <c:pt idx="15">
                  <c:v>23.833333333333332</c:v>
                </c:pt>
              </c:numCache>
            </c:numRef>
          </c:val>
          <c:smooth val="0"/>
          <c:extLst>
            <c:ext xmlns:c16="http://schemas.microsoft.com/office/drawing/2014/chart" uri="{C3380CC4-5D6E-409C-BE32-E72D297353CC}">
              <c16:uniqueId val="{00000001-BD12-4A8D-B1EC-5A07E220CF0C}"/>
            </c:ext>
          </c:extLst>
        </c:ser>
        <c:ser>
          <c:idx val="15"/>
          <c:order val="2"/>
          <c:tx>
            <c:strRef>
              <c:f>'NEW.notes in hidden columns'!$D$126</c:f>
              <c:strCache>
                <c:ptCount val="1"/>
                <c:pt idx="0">
                  <c:v>Columcille 2nd planting (Signal, Chapel &amp; Pond) n=18</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columns'!$I$126:$Y$126</c:f>
              <c:numCache>
                <c:formatCode>General</c:formatCode>
                <c:ptCount val="16"/>
                <c:pt idx="10">
                  <c:v>11.85</c:v>
                </c:pt>
                <c:pt idx="11">
                  <c:v>14.121951219512194</c:v>
                </c:pt>
                <c:pt idx="12">
                  <c:v>12.324999999999999</c:v>
                </c:pt>
                <c:pt idx="13">
                  <c:v>22</c:v>
                </c:pt>
                <c:pt idx="14">
                  <c:v>16.46153846153846</c:v>
                </c:pt>
                <c:pt idx="15">
                  <c:v>17.886363636363637</c:v>
                </c:pt>
              </c:numCache>
            </c:numRef>
          </c:val>
          <c:smooth val="0"/>
          <c:extLst>
            <c:ext xmlns:c16="http://schemas.microsoft.com/office/drawing/2014/chart" uri="{C3380CC4-5D6E-409C-BE32-E72D297353CC}">
              <c16:uniqueId val="{00000002-BD12-4A8D-B1EC-5A07E220CF0C}"/>
            </c:ext>
          </c:extLst>
        </c:ser>
        <c:ser>
          <c:idx val="16"/>
          <c:order val="3"/>
          <c:tx>
            <c:strRef>
              <c:f>'NEW.notes in hidden columns'!$D$39</c:f>
              <c:strCache>
                <c:ptCount val="1"/>
                <c:pt idx="0">
                  <c:v>Walnut Grove n=5</c:v>
                </c:pt>
              </c:strCache>
            </c:strRef>
          </c:tx>
          <c:spPr>
            <a:ln w="28575"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columns'!$I$39:$Y$39</c:f>
            </c:numRef>
          </c:val>
          <c:smooth val="0"/>
          <c:extLst>
            <c:ext xmlns:c16="http://schemas.microsoft.com/office/drawing/2014/chart" uri="{C3380CC4-5D6E-409C-BE32-E72D297353CC}">
              <c16:uniqueId val="{00000003-BD12-4A8D-B1EC-5A07E220CF0C}"/>
            </c:ext>
          </c:extLst>
        </c:ser>
        <c:ser>
          <c:idx val="0"/>
          <c:order val="4"/>
          <c:tx>
            <c:strRef>
              <c:f>'NEW.notes in hidden columns'!$D$40</c:f>
              <c:strCache>
                <c:ptCount val="1"/>
                <c:pt idx="0">
                  <c:v>Treeline n=7</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columns'!$I$40:$Y$40</c:f>
            </c:numRef>
          </c:val>
          <c:smooth val="0"/>
          <c:extLst>
            <c:ext xmlns:c16="http://schemas.microsoft.com/office/drawing/2014/chart" uri="{C3380CC4-5D6E-409C-BE32-E72D297353CC}">
              <c16:uniqueId val="{00000004-BD12-4A8D-B1EC-5A07E220CF0C}"/>
            </c:ext>
          </c:extLst>
        </c:ser>
        <c:ser>
          <c:idx val="1"/>
          <c:order val="5"/>
          <c:tx>
            <c:strRef>
              <c:f>'NEW.notes in hidden columns'!$D$41</c:f>
              <c:strCache>
                <c:ptCount val="1"/>
                <c:pt idx="0">
                  <c:v>Old Lodge n=2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columns'!$I$41:$Y$41</c:f>
            </c:numRef>
          </c:val>
          <c:smooth val="0"/>
          <c:extLst>
            <c:ext xmlns:c16="http://schemas.microsoft.com/office/drawing/2014/chart" uri="{C3380CC4-5D6E-409C-BE32-E72D297353CC}">
              <c16:uniqueId val="{00000005-BD12-4A8D-B1EC-5A07E220CF0C}"/>
            </c:ext>
          </c:extLst>
        </c:ser>
        <c:ser>
          <c:idx val="2"/>
          <c:order val="6"/>
          <c:tx>
            <c:strRef>
              <c:f>'NEW.notes in hidden columns'!$D$42</c:f>
              <c:strCache>
                <c:ptCount val="1"/>
                <c:pt idx="0">
                  <c:v>Pond n=2</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columns'!$I$42:$Y$42</c:f>
            </c:numRef>
          </c:val>
          <c:smooth val="0"/>
          <c:extLst>
            <c:ext xmlns:c16="http://schemas.microsoft.com/office/drawing/2014/chart" uri="{C3380CC4-5D6E-409C-BE32-E72D297353CC}">
              <c16:uniqueId val="{00000006-BD12-4A8D-B1EC-5A07E220CF0C}"/>
            </c:ext>
          </c:extLst>
        </c:ser>
        <c:ser>
          <c:idx val="3"/>
          <c:order val="7"/>
          <c:tx>
            <c:strRef>
              <c:f>'NEW.notes in hidden columns'!$D$43</c:f>
              <c:strCache>
                <c:ptCount val="1"/>
                <c:pt idx="0">
                  <c:v>SweatLodge n=1</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columns'!$I$43:$Y$43</c:f>
            </c:numRef>
          </c:val>
          <c:smooth val="0"/>
          <c:extLst>
            <c:ext xmlns:c16="http://schemas.microsoft.com/office/drawing/2014/chart" uri="{C3380CC4-5D6E-409C-BE32-E72D297353CC}">
              <c16:uniqueId val="{00000007-BD12-4A8D-B1EC-5A07E220CF0C}"/>
            </c:ext>
          </c:extLst>
        </c:ser>
        <c:ser>
          <c:idx val="4"/>
          <c:order val="8"/>
          <c:tx>
            <c:strRef>
              <c:f>'NEW.notes in hidden columns'!$D$44</c:f>
              <c:strCache>
                <c:ptCount val="1"/>
                <c:pt idx="0">
                  <c:v>Lower Grove n=2*</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columns'!$I$44:$Y$44</c:f>
            </c:numRef>
          </c:val>
          <c:smooth val="0"/>
          <c:extLst>
            <c:ext xmlns:c16="http://schemas.microsoft.com/office/drawing/2014/chart" uri="{C3380CC4-5D6E-409C-BE32-E72D297353CC}">
              <c16:uniqueId val="{00000008-BD12-4A8D-B1EC-5A07E220CF0C}"/>
            </c:ext>
          </c:extLst>
        </c:ser>
        <c:ser>
          <c:idx val="5"/>
          <c:order val="9"/>
          <c:tx>
            <c:strRef>
              <c:f>'NEW.notes in hidden columns'!$D$45</c:f>
              <c:strCache>
                <c:ptCount val="1"/>
                <c:pt idx="0">
                  <c:v>Outhouse n=2*</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columns'!$I$45:$Y$45</c:f>
            </c:numRef>
          </c:val>
          <c:smooth val="0"/>
          <c:extLst>
            <c:ext xmlns:c16="http://schemas.microsoft.com/office/drawing/2014/chart" uri="{C3380CC4-5D6E-409C-BE32-E72D297353CC}">
              <c16:uniqueId val="{00000009-BD12-4A8D-B1EC-5A07E220CF0C}"/>
            </c:ext>
          </c:extLst>
        </c:ser>
        <c:ser>
          <c:idx val="6"/>
          <c:order val="10"/>
          <c:tx>
            <c:strRef>
              <c:f>'NEW.notes in hidden columns'!$D$46</c:f>
              <c:strCache>
                <c:ptCount val="1"/>
                <c:pt idx="0">
                  <c:v>Meadow n=3</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columns'!$I$46:$Y$46</c:f>
            </c:numRef>
          </c:val>
          <c:smooth val="0"/>
          <c:extLst>
            <c:ext xmlns:c16="http://schemas.microsoft.com/office/drawing/2014/chart" uri="{C3380CC4-5D6E-409C-BE32-E72D297353CC}">
              <c16:uniqueId val="{0000000A-BD12-4A8D-B1EC-5A07E220CF0C}"/>
            </c:ext>
          </c:extLst>
        </c:ser>
        <c:ser>
          <c:idx val="7"/>
          <c:order val="11"/>
          <c:tx>
            <c:strRef>
              <c:f>'NEW.notes in hidden columns'!$D$120</c:f>
              <c:strCache>
                <c:ptCount val="1"/>
                <c:pt idx="0">
                  <c:v>C Woodline at Manannan Stone n=14</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columns'!$I$120:$Y$120</c:f>
              <c:numCache>
                <c:formatCode>General</c:formatCode>
                <c:ptCount val="16"/>
                <c:pt idx="8">
                  <c:v>16.071428571428573</c:v>
                </c:pt>
                <c:pt idx="9">
                  <c:v>13.193548387096774</c:v>
                </c:pt>
                <c:pt idx="10">
                  <c:v>17.285714285714285</c:v>
                </c:pt>
                <c:pt idx="11">
                  <c:v>13.870967741935484</c:v>
                </c:pt>
                <c:pt idx="12">
                  <c:v>18.214285714285715</c:v>
                </c:pt>
                <c:pt idx="13">
                  <c:v>22</c:v>
                </c:pt>
                <c:pt idx="14">
                  <c:v>23.178571428571427</c:v>
                </c:pt>
                <c:pt idx="15">
                  <c:v>26.910714285714285</c:v>
                </c:pt>
              </c:numCache>
            </c:numRef>
          </c:val>
          <c:smooth val="0"/>
          <c:extLst>
            <c:ext xmlns:c16="http://schemas.microsoft.com/office/drawing/2014/chart" uri="{C3380CC4-5D6E-409C-BE32-E72D297353CC}">
              <c16:uniqueId val="{0000000B-BD12-4A8D-B1EC-5A07E220CF0C}"/>
            </c:ext>
          </c:extLst>
        </c:ser>
        <c:ser>
          <c:idx val="9"/>
          <c:order val="12"/>
          <c:tx>
            <c:strRef>
              <c:f>'NEW.notes in hidden columns'!$D$121</c:f>
              <c:strCache>
                <c:ptCount val="1"/>
                <c:pt idx="0">
                  <c:v>C Meadow n=7</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columns'!$I$121:$Y$121</c:f>
              <c:numCache>
                <c:formatCode>General</c:formatCode>
                <c:ptCount val="16"/>
                <c:pt idx="8">
                  <c:v>13.357142857142858</c:v>
                </c:pt>
                <c:pt idx="9">
                  <c:v>14.214285714285714</c:v>
                </c:pt>
                <c:pt idx="10">
                  <c:v>13.428571428571429</c:v>
                </c:pt>
                <c:pt idx="11">
                  <c:v>14.285714285714286</c:v>
                </c:pt>
                <c:pt idx="12">
                  <c:v>13.571428571428571</c:v>
                </c:pt>
                <c:pt idx="13">
                  <c:v>0</c:v>
                </c:pt>
                <c:pt idx="14">
                  <c:v>14.785714285714286</c:v>
                </c:pt>
                <c:pt idx="15">
                  <c:v>17.678571428571427</c:v>
                </c:pt>
              </c:numCache>
            </c:numRef>
          </c:val>
          <c:smooth val="0"/>
          <c:extLst>
            <c:ext xmlns:c16="http://schemas.microsoft.com/office/drawing/2014/chart" uri="{C3380CC4-5D6E-409C-BE32-E72D297353CC}">
              <c16:uniqueId val="{0000000C-BD12-4A8D-B1EC-5A07E220CF0C}"/>
            </c:ext>
          </c:extLst>
        </c:ser>
        <c:ser>
          <c:idx val="10"/>
          <c:order val="13"/>
          <c:tx>
            <c:strRef>
              <c:f>'NEW.notes in hidden columns'!$D$122</c:f>
              <c:strCache>
                <c:ptCount val="1"/>
                <c:pt idx="0">
                  <c:v>C Signal Hill n=9</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columns'!$I$122:$Y$122</c:f>
              <c:numCache>
                <c:formatCode>General</c:formatCode>
                <c:ptCount val="16"/>
                <c:pt idx="9">
                  <c:v>12.090909090909092</c:v>
                </c:pt>
                <c:pt idx="10">
                  <c:v>12.363636363636363</c:v>
                </c:pt>
                <c:pt idx="11">
                  <c:v>12.363636363636363</c:v>
                </c:pt>
                <c:pt idx="12">
                  <c:v>12.818181818181818</c:v>
                </c:pt>
                <c:pt idx="13">
                  <c:v>0</c:v>
                </c:pt>
                <c:pt idx="14">
                  <c:v>16.777777777777779</c:v>
                </c:pt>
                <c:pt idx="15">
                  <c:v>17.321428571428573</c:v>
                </c:pt>
              </c:numCache>
            </c:numRef>
          </c:val>
          <c:smooth val="0"/>
          <c:extLst>
            <c:ext xmlns:c16="http://schemas.microsoft.com/office/drawing/2014/chart" uri="{C3380CC4-5D6E-409C-BE32-E72D297353CC}">
              <c16:uniqueId val="{0000000D-BD12-4A8D-B1EC-5A07E220CF0C}"/>
            </c:ext>
          </c:extLst>
        </c:ser>
        <c:ser>
          <c:idx val="11"/>
          <c:order val="14"/>
          <c:tx>
            <c:strRef>
              <c:f>'NEW.notes in hidden columns'!$D$123</c:f>
              <c:strCache>
                <c:ptCount val="1"/>
                <c:pt idx="0">
                  <c:v>C Chapel n=1</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columns'!$I$123:$Y$123</c:f>
              <c:numCache>
                <c:formatCode>General</c:formatCode>
                <c:ptCount val="16"/>
                <c:pt idx="9">
                  <c:v>12</c:v>
                </c:pt>
                <c:pt idx="10">
                  <c:v>12</c:v>
                </c:pt>
                <c:pt idx="11">
                  <c:v>12</c:v>
                </c:pt>
                <c:pt idx="12">
                  <c:v>12</c:v>
                </c:pt>
                <c:pt idx="13">
                  <c:v>0</c:v>
                </c:pt>
                <c:pt idx="14">
                  <c:v>18</c:v>
                </c:pt>
                <c:pt idx="15">
                  <c:v>25.25</c:v>
                </c:pt>
              </c:numCache>
            </c:numRef>
          </c:val>
          <c:smooth val="0"/>
          <c:extLst>
            <c:ext xmlns:c16="http://schemas.microsoft.com/office/drawing/2014/chart" uri="{C3380CC4-5D6E-409C-BE32-E72D297353CC}">
              <c16:uniqueId val="{0000000E-BD12-4A8D-B1EC-5A07E220CF0C}"/>
            </c:ext>
          </c:extLst>
        </c:ser>
        <c:ser>
          <c:idx val="12"/>
          <c:order val="15"/>
          <c:tx>
            <c:strRef>
              <c:f>'NEW.notes in hidden columns'!$D$124</c:f>
              <c:strCache>
                <c:ptCount val="1"/>
                <c:pt idx="0">
                  <c:v>C Pond Treeline &amp; Path up Signal Hill n=3</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columns'!$I$124:$Y$124</c:f>
              <c:numCache>
                <c:formatCode>General</c:formatCode>
                <c:ptCount val="16"/>
                <c:pt idx="9">
                  <c:v>14.611111111111111</c:v>
                </c:pt>
                <c:pt idx="10">
                  <c:v>12.166666666666666</c:v>
                </c:pt>
                <c:pt idx="11">
                  <c:v>15.37037037037037</c:v>
                </c:pt>
                <c:pt idx="12">
                  <c:v>12.583333333333334</c:v>
                </c:pt>
                <c:pt idx="13">
                  <c:v>22</c:v>
                </c:pt>
                <c:pt idx="14">
                  <c:v>15</c:v>
                </c:pt>
                <c:pt idx="15">
                  <c:v>16.75</c:v>
                </c:pt>
              </c:numCache>
            </c:numRef>
          </c:val>
          <c:smooth val="0"/>
          <c:extLst>
            <c:ext xmlns:c16="http://schemas.microsoft.com/office/drawing/2014/chart" uri="{C3380CC4-5D6E-409C-BE32-E72D297353CC}">
              <c16:uniqueId val="{0000000F-BD12-4A8D-B1EC-5A07E220CF0C}"/>
            </c:ext>
          </c:extLst>
        </c:ser>
        <c:ser>
          <c:idx val="13"/>
          <c:order val="16"/>
          <c:tx>
            <c:strRef>
              <c:f>'NEW.notes in hidden columns'!$A$208</c:f>
              <c:strCache>
                <c:ptCount val="1"/>
                <c:pt idx="0">
                  <c:v>Average for South Branch n=35</c:v>
                </c:pt>
              </c:strCache>
            </c:strRef>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columns'!$I$208:$Y$208</c:f>
              <c:numCache>
                <c:formatCode>General</c:formatCode>
                <c:ptCount val="16"/>
                <c:pt idx="9">
                  <c:v>14.079945799457995</c:v>
                </c:pt>
                <c:pt idx="10">
                  <c:v>11.3</c:v>
                </c:pt>
                <c:pt idx="11">
                  <c:v>11.637499999999999</c:v>
                </c:pt>
                <c:pt idx="12">
                  <c:v>11.5375</c:v>
                </c:pt>
                <c:pt idx="13">
                  <c:v>0</c:v>
                </c:pt>
                <c:pt idx="14">
                  <c:v>12.393939393939394</c:v>
                </c:pt>
                <c:pt idx="15">
                  <c:v>14.08</c:v>
                </c:pt>
              </c:numCache>
            </c:numRef>
          </c:val>
          <c:smooth val="0"/>
          <c:extLst>
            <c:ext xmlns:c16="http://schemas.microsoft.com/office/drawing/2014/chart" uri="{C3380CC4-5D6E-409C-BE32-E72D297353CC}">
              <c16:uniqueId val="{00000010-BD12-4A8D-B1EC-5A07E220CF0C}"/>
            </c:ext>
          </c:extLst>
        </c:ser>
        <c:dLbls>
          <c:showLegendKey val="0"/>
          <c:showVal val="0"/>
          <c:showCatName val="0"/>
          <c:showSerName val="0"/>
          <c:showPercent val="0"/>
          <c:showBubbleSize val="0"/>
        </c:dLbls>
        <c:marker val="1"/>
        <c:smooth val="0"/>
        <c:axId val="-241708016"/>
        <c:axId val="-241706384"/>
      </c:lineChart>
      <c:dateAx>
        <c:axId val="-241708016"/>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706384"/>
        <c:crosses val="autoZero"/>
        <c:auto val="0"/>
        <c:lblOffset val="100"/>
        <c:baseTimeUnit val="months"/>
      </c:dateAx>
      <c:valAx>
        <c:axId val="-241706384"/>
        <c:scaling>
          <c:orientation val="minMax"/>
          <c:min val="10"/>
        </c:scaling>
        <c:delete val="0"/>
        <c:axPos val="l"/>
        <c:majorGridlines>
          <c:spPr>
            <a:ln w="9525" cap="flat" cmpd="sng" algn="ctr">
              <a:solidFill>
                <a:schemeClr val="tx1">
                  <a:lumMod val="15000"/>
                  <a:lumOff val="85000"/>
                </a:schemeClr>
              </a:solidFill>
              <a:prstDash val="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708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8"/>
          <c:order val="0"/>
          <c:tx>
            <c:strRef>
              <c:f>'NEW.notes in hidden columns'!$A$246</c:f>
              <c:strCache>
                <c:ptCount val="1"/>
                <c:pt idx="0">
                  <c:v>sun</c:v>
                </c:pt>
              </c:strCache>
            </c:strRef>
          </c:tx>
          <c:spPr>
            <a:ln w="28575" cap="rnd">
              <a:solidFill>
                <a:srgbClr val="7030A0"/>
              </a:solidFill>
              <a:round/>
            </a:ln>
            <a:effectLst/>
          </c:spPr>
          <c:marker>
            <c:symbol val="circle"/>
            <c:size val="5"/>
            <c:spPr>
              <a:solidFill>
                <a:srgbClr val="7030A0"/>
              </a:solidFill>
              <a:ln w="9525">
                <a:solidFill>
                  <a:srgbClr val="7030A0"/>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columns'!$I$246:$Y$246</c:f>
              <c:numCache>
                <c:formatCode>General</c:formatCode>
                <c:ptCount val="16"/>
                <c:pt idx="7">
                  <c:v>0</c:v>
                </c:pt>
                <c:pt idx="9">
                  <c:v>15.452380952380953</c:v>
                </c:pt>
                <c:pt idx="10">
                  <c:v>13.125</c:v>
                </c:pt>
                <c:pt idx="11">
                  <c:v>13.455357142857142</c:v>
                </c:pt>
                <c:pt idx="12">
                  <c:v>13.544642857142858</c:v>
                </c:pt>
                <c:pt idx="13">
                  <c:v>22</c:v>
                </c:pt>
                <c:pt idx="14">
                  <c:v>15.785714285714286</c:v>
                </c:pt>
                <c:pt idx="15">
                  <c:v>18.532608695652176</c:v>
                </c:pt>
              </c:numCache>
            </c:numRef>
          </c:val>
          <c:smooth val="0"/>
          <c:extLst>
            <c:ext xmlns:c16="http://schemas.microsoft.com/office/drawing/2014/chart" uri="{C3380CC4-5D6E-409C-BE32-E72D297353CC}">
              <c16:uniqueId val="{00000000-C3ED-4686-87F1-F74C7A9CD994}"/>
            </c:ext>
          </c:extLst>
        </c:ser>
        <c:ser>
          <c:idx val="9"/>
          <c:order val="1"/>
          <c:tx>
            <c:strRef>
              <c:f>'NEW.notes in hidden columns'!$A$247</c:f>
              <c:strCache>
                <c:ptCount val="1"/>
                <c:pt idx="0">
                  <c:v>shade</c:v>
                </c:pt>
              </c:strCache>
            </c:strRef>
          </c:tx>
          <c:spPr>
            <a:ln w="28575" cap="rnd">
              <a:solidFill>
                <a:srgbClr val="FFC000"/>
              </a:solidFill>
              <a:round/>
            </a:ln>
            <a:effectLst/>
          </c:spPr>
          <c:marker>
            <c:symbol val="circle"/>
            <c:size val="5"/>
            <c:spPr>
              <a:solidFill>
                <a:srgbClr val="FFC000"/>
              </a:solidFill>
              <a:ln w="9525">
                <a:solidFill>
                  <a:srgbClr val="FFC000"/>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columns'!$I$247:$Y$247</c:f>
              <c:numCache>
                <c:formatCode>General</c:formatCode>
                <c:ptCount val="16"/>
                <c:pt idx="0">
                  <c:v>20.557692307692307</c:v>
                </c:pt>
                <c:pt idx="1">
                  <c:v>21.65909090909091</c:v>
                </c:pt>
                <c:pt idx="2">
                  <c:v>21.411538461538463</c:v>
                </c:pt>
                <c:pt idx="3">
                  <c:v>0</c:v>
                </c:pt>
                <c:pt idx="4">
                  <c:v>23.615384615384617</c:v>
                </c:pt>
                <c:pt idx="5">
                  <c:v>0</c:v>
                </c:pt>
                <c:pt idx="6">
                  <c:v>32.230769230769234</c:v>
                </c:pt>
                <c:pt idx="7">
                  <c:v>0</c:v>
                </c:pt>
                <c:pt idx="8">
                  <c:v>32.083333333333336</c:v>
                </c:pt>
                <c:pt idx="9">
                  <c:v>0</c:v>
                </c:pt>
                <c:pt idx="10">
                  <c:v>32.083333333333336</c:v>
                </c:pt>
                <c:pt idx="11">
                  <c:v>31</c:v>
                </c:pt>
                <c:pt idx="12">
                  <c:v>34.024999999999999</c:v>
                </c:pt>
                <c:pt idx="13">
                  <c:v>0</c:v>
                </c:pt>
                <c:pt idx="14">
                  <c:v>37.799999999999997</c:v>
                </c:pt>
                <c:pt idx="15">
                  <c:v>40.75</c:v>
                </c:pt>
              </c:numCache>
            </c:numRef>
          </c:val>
          <c:smooth val="0"/>
          <c:extLst>
            <c:ext xmlns:c16="http://schemas.microsoft.com/office/drawing/2014/chart" uri="{C3380CC4-5D6E-409C-BE32-E72D297353CC}">
              <c16:uniqueId val="{00000001-C3ED-4686-87F1-F74C7A9CD994}"/>
            </c:ext>
          </c:extLst>
        </c:ser>
        <c:ser>
          <c:idx val="4"/>
          <c:order val="2"/>
          <c:tx>
            <c:strRef>
              <c:f>'NEW.notes in hidden columns'!$A$248</c:f>
              <c:strCache>
                <c:ptCount val="1"/>
                <c:pt idx="0">
                  <c:v>partly sunny 2018</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columns'!$I$248:$Y$248</c:f>
              <c:numCache>
                <c:formatCode>General</c:formatCode>
                <c:ptCount val="16"/>
                <c:pt idx="0">
                  <c:v>17.138888888888889</c:v>
                </c:pt>
                <c:pt idx="1">
                  <c:v>16.875</c:v>
                </c:pt>
                <c:pt idx="2">
                  <c:v>17.611111111111111</c:v>
                </c:pt>
                <c:pt idx="3">
                  <c:v>0</c:v>
                </c:pt>
                <c:pt idx="4">
                  <c:v>20.222222222222221</c:v>
                </c:pt>
                <c:pt idx="5">
                  <c:v>0</c:v>
                </c:pt>
                <c:pt idx="6">
                  <c:v>41.666666666666664</c:v>
                </c:pt>
                <c:pt idx="7">
                  <c:v>0</c:v>
                </c:pt>
                <c:pt idx="8">
                  <c:v>41.888888888888886</c:v>
                </c:pt>
                <c:pt idx="9">
                  <c:v>0</c:v>
                </c:pt>
                <c:pt idx="10">
                  <c:v>41.888888888888886</c:v>
                </c:pt>
                <c:pt idx="11">
                  <c:v>51.75</c:v>
                </c:pt>
                <c:pt idx="12">
                  <c:v>42.166666666666664</c:v>
                </c:pt>
                <c:pt idx="13">
                  <c:v>0</c:v>
                </c:pt>
                <c:pt idx="14">
                  <c:v>42.4375</c:v>
                </c:pt>
                <c:pt idx="15">
                  <c:v>47.5</c:v>
                </c:pt>
              </c:numCache>
            </c:numRef>
          </c:val>
          <c:smooth val="0"/>
          <c:extLst>
            <c:ext xmlns:c16="http://schemas.microsoft.com/office/drawing/2014/chart" uri="{C3380CC4-5D6E-409C-BE32-E72D297353CC}">
              <c16:uniqueId val="{00000002-C3ED-4686-87F1-F74C7A9CD994}"/>
            </c:ext>
          </c:extLst>
        </c:ser>
        <c:ser>
          <c:idx val="0"/>
          <c:order val="3"/>
          <c:tx>
            <c:strRef>
              <c:f>'NEW.notes in hidden columns'!$A$249</c:f>
              <c:strCache>
                <c:ptCount val="1"/>
                <c:pt idx="0">
                  <c:v>partly sunny 2019</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columns'!$I$249:$Y$249</c:f>
              <c:numCache>
                <c:formatCode>General</c:formatCode>
                <c:ptCount val="16"/>
                <c:pt idx="9">
                  <c:v>11.388888888888889</c:v>
                </c:pt>
                <c:pt idx="10">
                  <c:v>11.722222222222221</c:v>
                </c:pt>
                <c:pt idx="11">
                  <c:v>11.722222222222221</c:v>
                </c:pt>
                <c:pt idx="12">
                  <c:v>12.25</c:v>
                </c:pt>
                <c:pt idx="13">
                  <c:v>0</c:v>
                </c:pt>
                <c:pt idx="14">
                  <c:v>15.909090909090908</c:v>
                </c:pt>
                <c:pt idx="15">
                  <c:v>17.886363636363637</c:v>
                </c:pt>
              </c:numCache>
            </c:numRef>
          </c:val>
          <c:smooth val="0"/>
          <c:extLst>
            <c:ext xmlns:c16="http://schemas.microsoft.com/office/drawing/2014/chart" uri="{C3380CC4-5D6E-409C-BE32-E72D297353CC}">
              <c16:uniqueId val="{00000003-C3ED-4686-87F1-F74C7A9CD994}"/>
            </c:ext>
          </c:extLst>
        </c:ser>
        <c:dLbls>
          <c:showLegendKey val="0"/>
          <c:showVal val="0"/>
          <c:showCatName val="0"/>
          <c:showSerName val="0"/>
          <c:showPercent val="0"/>
          <c:showBubbleSize val="0"/>
        </c:dLbls>
        <c:marker val="1"/>
        <c:smooth val="0"/>
        <c:axId val="-241705840"/>
        <c:axId val="-241705296"/>
      </c:lineChart>
      <c:dateAx>
        <c:axId val="-241705840"/>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705296"/>
        <c:crosses val="autoZero"/>
        <c:auto val="0"/>
        <c:lblOffset val="100"/>
        <c:baseTimeUnit val="months"/>
      </c:dateAx>
      <c:valAx>
        <c:axId val="-241705296"/>
        <c:scaling>
          <c:orientation val="minMax"/>
          <c:min val="10"/>
        </c:scaling>
        <c:delete val="0"/>
        <c:axPos val="l"/>
        <c:majorGridlines>
          <c:spPr>
            <a:ln w="9525" cap="flat" cmpd="sng" algn="ctr">
              <a:solidFill>
                <a:schemeClr val="tx1">
                  <a:lumMod val="15000"/>
                  <a:lumOff val="85000"/>
                </a:schemeClr>
              </a:solidFill>
              <a:prstDash val="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705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7" Type="http://schemas.openxmlformats.org/officeDocument/2006/relationships/image" Target="../media/image7.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0</xdr:rowOff>
    </xdr:from>
    <xdr:to>
      <xdr:col>16</xdr:col>
      <xdr:colOff>266700</xdr:colOff>
      <xdr:row>90</xdr:row>
      <xdr:rowOff>114300</xdr:rowOff>
    </xdr:to>
    <xdr:sp macro="" textlink="">
      <xdr:nvSpPr>
        <xdr:cNvPr id="3073" name="Rectangle 1"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39</xdr:col>
      <xdr:colOff>0</xdr:colOff>
      <xdr:row>25</xdr:row>
      <xdr:rowOff>31751</xdr:rowOff>
    </xdr:from>
    <xdr:to>
      <xdr:col>44</xdr:col>
      <xdr:colOff>5191125</xdr:colOff>
      <xdr:row>59</xdr:row>
      <xdr:rowOff>127001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47625</xdr:colOff>
      <xdr:row>0</xdr:row>
      <xdr:rowOff>65616</xdr:rowOff>
    </xdr:from>
    <xdr:to>
      <xdr:col>44</xdr:col>
      <xdr:colOff>5242691</xdr:colOff>
      <xdr:row>25</xdr:row>
      <xdr:rowOff>15875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36</xdr:col>
      <xdr:colOff>330200</xdr:colOff>
      <xdr:row>60</xdr:row>
      <xdr:rowOff>38101</xdr:rowOff>
    </xdr:from>
    <xdr:to>
      <xdr:col>44</xdr:col>
      <xdr:colOff>4298950</xdr:colOff>
      <xdr:row>74</xdr:row>
      <xdr:rowOff>95251</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28575</xdr:colOff>
      <xdr:row>2</xdr:row>
      <xdr:rowOff>0</xdr:rowOff>
    </xdr:from>
    <xdr:ext cx="1609725" cy="2257425"/>
    <xdr:pic>
      <xdr:nvPicPr>
        <xdr:cNvPr id="2" name="image2.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9525</xdr:colOff>
      <xdr:row>16</xdr:row>
      <xdr:rowOff>0</xdr:rowOff>
    </xdr:from>
    <xdr:ext cx="1609725" cy="2190750"/>
    <xdr:pic>
      <xdr:nvPicPr>
        <xdr:cNvPr id="3" name="image1.jp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2028825</xdr:colOff>
      <xdr:row>16</xdr:row>
      <xdr:rowOff>19050</xdr:rowOff>
    </xdr:from>
    <xdr:ext cx="1628775" cy="2200275"/>
    <xdr:pic>
      <xdr:nvPicPr>
        <xdr:cNvPr id="4" name="image4.jp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0</xdr:colOff>
      <xdr:row>29</xdr:row>
      <xdr:rowOff>0</xdr:rowOff>
    </xdr:from>
    <xdr:ext cx="1590675" cy="2114550"/>
    <xdr:pic>
      <xdr:nvPicPr>
        <xdr:cNvPr id="5" name="image6.jpg"/>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xdr:col>
      <xdr:colOff>9525</xdr:colOff>
      <xdr:row>29</xdr:row>
      <xdr:rowOff>9525</xdr:rowOff>
    </xdr:from>
    <xdr:ext cx="1552575" cy="2076450"/>
    <xdr:pic>
      <xdr:nvPicPr>
        <xdr:cNvPr id="6" name="image3.jpg"/>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0</xdr:col>
      <xdr:colOff>0</xdr:colOff>
      <xdr:row>42</xdr:row>
      <xdr:rowOff>76200</xdr:rowOff>
    </xdr:from>
    <xdr:ext cx="2000250" cy="1504950"/>
    <xdr:pic>
      <xdr:nvPicPr>
        <xdr:cNvPr id="7" name="image5.jpg"/>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0</xdr:col>
      <xdr:colOff>47625</xdr:colOff>
      <xdr:row>51</xdr:row>
      <xdr:rowOff>171450</xdr:rowOff>
    </xdr:from>
    <xdr:ext cx="1838325" cy="2457450"/>
    <xdr:pic>
      <xdr:nvPicPr>
        <xdr:cNvPr id="8" name="image7.jpg"/>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twoCellAnchor>
    <xdr:from>
      <xdr:col>0</xdr:col>
      <xdr:colOff>0</xdr:colOff>
      <xdr:row>0</xdr:row>
      <xdr:rowOff>0</xdr:rowOff>
    </xdr:from>
    <xdr:to>
      <xdr:col>10</xdr:col>
      <xdr:colOff>704850</xdr:colOff>
      <xdr:row>45</xdr:row>
      <xdr:rowOff>104775</xdr:rowOff>
    </xdr:to>
    <xdr:sp macro="" textlink="">
      <xdr:nvSpPr>
        <xdr:cNvPr id="2049" name="Rectangle 1"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63"/>
  <sheetViews>
    <sheetView tabSelected="1" zoomScale="80" zoomScaleNormal="80" workbookViewId="0">
      <pane xSplit="8" ySplit="11" topLeftCell="I29" activePane="bottomRight" state="frozen"/>
      <selection pane="topRight" activeCell="I1" sqref="I1"/>
      <selection pane="bottomLeft" activeCell="A11" sqref="A11"/>
      <selection pane="bottomRight" activeCell="F33" sqref="F33"/>
    </sheetView>
  </sheetViews>
  <sheetFormatPr defaultColWidth="14.44140625" defaultRowHeight="15" customHeight="1"/>
  <cols>
    <col min="1" max="1" width="23.109375" customWidth="1"/>
    <col min="2" max="2" width="4.5546875" style="15" customWidth="1"/>
    <col min="3" max="3" width="11.5546875" style="15" customWidth="1"/>
    <col min="4" max="4" width="32" customWidth="1"/>
    <col min="5" max="5" width="13.109375" style="14" customWidth="1"/>
    <col min="6" max="6" width="20.44140625" customWidth="1"/>
    <col min="7" max="7" width="9.44140625" style="15" customWidth="1"/>
    <col min="8" max="8" width="58.21875" style="14" customWidth="1"/>
    <col min="9" max="9" width="9.6640625" customWidth="1"/>
    <col min="10" max="10" width="26.88671875" style="28" bestFit="1" customWidth="1"/>
    <col min="11" max="11" width="9.6640625" customWidth="1"/>
    <col min="12" max="12" width="103" style="28" bestFit="1" customWidth="1"/>
    <col min="13" max="13" width="14.6640625" bestFit="1" customWidth="1"/>
    <col min="14" max="14" width="46.5546875" style="28" bestFit="1" customWidth="1"/>
    <col min="15" max="15" width="9.6640625" customWidth="1"/>
    <col min="16" max="16" width="167.6640625" style="28" bestFit="1" customWidth="1"/>
    <col min="17" max="17" width="9.6640625" customWidth="1"/>
    <col min="18" max="18" width="12.5546875" style="28" customWidth="1"/>
    <col min="19" max="19" width="14.6640625" style="10" bestFit="1" customWidth="1"/>
    <col min="20" max="20" width="26.44140625" style="28" customWidth="1"/>
    <col min="21" max="21" width="10.6640625" style="28" customWidth="1"/>
    <col min="22" max="22" width="53.33203125" style="28" bestFit="1" customWidth="1"/>
    <col min="23" max="23" width="9.6640625" style="28" customWidth="1"/>
    <col min="24" max="24" width="15" style="28" hidden="1" customWidth="1"/>
    <col min="25" max="25" width="10.109375" style="28" customWidth="1"/>
    <col min="26" max="26" width="97.5546875" style="28" bestFit="1" customWidth="1"/>
    <col min="27" max="27" width="10.109375" style="29" bestFit="1" customWidth="1"/>
    <col min="28" max="30" width="10.109375" style="29" customWidth="1"/>
    <col min="31" max="31" width="17" style="29" bestFit="1" customWidth="1"/>
    <col min="32" max="32" width="17" style="29" customWidth="1"/>
    <col min="33" max="33" width="17.77734375" style="29" customWidth="1"/>
    <col min="34" max="36" width="17" style="29" customWidth="1"/>
    <col min="37" max="40" width="6.109375" customWidth="1"/>
    <col min="41" max="42" width="6.109375" style="18" customWidth="1"/>
    <col min="43" max="43" width="6.109375" style="28" customWidth="1"/>
    <col min="44" max="44" width="5.44140625" style="28" customWidth="1"/>
    <col min="45" max="45" width="153.44140625" style="18" bestFit="1" customWidth="1"/>
  </cols>
  <sheetData>
    <row r="1" spans="1:45" s="28" customFormat="1" ht="15" customHeight="1">
      <c r="A1" s="43" t="s">
        <v>305</v>
      </c>
      <c r="B1" s="43"/>
      <c r="C1" s="43"/>
      <c r="D1" s="30"/>
      <c r="E1" s="30"/>
      <c r="F1" s="30"/>
      <c r="G1" s="30"/>
      <c r="AA1" s="29"/>
      <c r="AB1" s="29"/>
      <c r="AC1" s="29"/>
      <c r="AD1" s="29"/>
      <c r="AE1" s="29"/>
      <c r="AF1" s="29"/>
      <c r="AG1" s="29"/>
      <c r="AH1" s="29"/>
      <c r="AI1" s="29"/>
      <c r="AJ1" s="29"/>
    </row>
    <row r="2" spans="1:45" s="28" customFormat="1" ht="15" customHeight="1">
      <c r="A2" s="44" t="s">
        <v>306</v>
      </c>
      <c r="B2" s="44"/>
      <c r="C2" s="44"/>
      <c r="D2" s="31"/>
      <c r="E2" s="31"/>
      <c r="F2" s="32"/>
      <c r="G2" s="32"/>
      <c r="H2" s="32"/>
      <c r="I2" s="32"/>
      <c r="J2" s="32"/>
      <c r="K2" s="32"/>
      <c r="L2" s="32"/>
      <c r="M2" s="32"/>
      <c r="N2" s="32"/>
      <c r="O2" s="32"/>
      <c r="P2" s="32"/>
      <c r="Q2" s="32"/>
      <c r="R2" s="32"/>
      <c r="S2" s="32"/>
      <c r="T2" s="32"/>
      <c r="AA2" s="29"/>
      <c r="AB2" s="29"/>
      <c r="AC2" s="29"/>
      <c r="AD2" s="29"/>
      <c r="AE2" s="29"/>
      <c r="AF2" s="29"/>
      <c r="AG2" s="29"/>
      <c r="AH2" s="29"/>
      <c r="AI2" s="29"/>
      <c r="AJ2" s="29"/>
    </row>
    <row r="3" spans="1:45" s="28" customFormat="1" ht="15" customHeight="1">
      <c r="A3" s="33" t="s">
        <v>307</v>
      </c>
      <c r="B3" s="34"/>
      <c r="C3" s="34"/>
      <c r="D3" s="34"/>
      <c r="E3" s="34"/>
      <c r="F3" s="34"/>
      <c r="G3" s="34"/>
      <c r="H3" s="35"/>
      <c r="I3" s="34"/>
      <c r="J3" s="34"/>
      <c r="K3" s="34"/>
      <c r="L3" s="34"/>
      <c r="M3" s="34"/>
      <c r="N3" s="34"/>
      <c r="O3" s="34"/>
      <c r="P3" s="34"/>
      <c r="Q3" s="34"/>
      <c r="R3" s="34"/>
      <c r="S3" s="34"/>
      <c r="T3" s="34"/>
      <c r="AA3" s="29"/>
      <c r="AB3" s="29"/>
      <c r="AC3" s="29"/>
      <c r="AD3" s="29"/>
      <c r="AE3" s="29"/>
      <c r="AF3" s="29"/>
      <c r="AG3" s="29"/>
      <c r="AH3" s="29"/>
      <c r="AI3" s="29"/>
      <c r="AJ3" s="29"/>
    </row>
    <row r="4" spans="1:45" s="105" customFormat="1" ht="15" customHeight="1">
      <c r="A4" s="36" t="s">
        <v>308</v>
      </c>
      <c r="B4" s="37"/>
      <c r="C4" s="37"/>
      <c r="D4" s="37"/>
      <c r="E4" s="37"/>
      <c r="F4" s="37"/>
      <c r="G4" s="37"/>
      <c r="H4" s="38"/>
      <c r="I4" s="37"/>
      <c r="J4" s="37"/>
      <c r="K4" s="37"/>
      <c r="L4" s="37"/>
      <c r="M4" s="37"/>
      <c r="N4" s="37"/>
      <c r="O4" s="37"/>
      <c r="P4" s="37"/>
      <c r="Q4" s="37"/>
      <c r="R4" s="37"/>
      <c r="S4" s="37"/>
      <c r="T4" s="37"/>
    </row>
    <row r="5" spans="1:45" s="28" customFormat="1" ht="15" customHeight="1">
      <c r="A5" s="88" t="s">
        <v>309</v>
      </c>
      <c r="B5" s="89"/>
      <c r="C5" s="89"/>
      <c r="D5" s="89"/>
      <c r="E5" s="89"/>
      <c r="F5" s="89"/>
      <c r="G5" s="89"/>
      <c r="H5" s="90"/>
      <c r="I5" s="89"/>
      <c r="J5" s="89"/>
      <c r="K5" s="89"/>
      <c r="L5" s="89"/>
      <c r="M5" s="89"/>
      <c r="N5" s="89"/>
      <c r="O5" s="89"/>
      <c r="P5" s="89"/>
      <c r="Q5" s="89"/>
      <c r="R5" s="89"/>
      <c r="S5" s="89"/>
      <c r="T5" s="89"/>
      <c r="AA5" s="29"/>
      <c r="AB5" s="29"/>
      <c r="AC5" s="29"/>
      <c r="AD5" s="29"/>
      <c r="AE5" s="29"/>
      <c r="AF5" s="29"/>
      <c r="AG5" s="29"/>
      <c r="AH5" s="29"/>
      <c r="AI5" s="29"/>
      <c r="AJ5" s="29"/>
    </row>
    <row r="6" spans="1:45" s="28" customFormat="1" ht="15" customHeight="1">
      <c r="A6" s="39" t="s">
        <v>310</v>
      </c>
      <c r="B6" s="40"/>
      <c r="C6" s="40"/>
      <c r="D6" s="40"/>
      <c r="E6" s="40"/>
      <c r="F6" s="40"/>
      <c r="G6" s="40"/>
      <c r="H6" s="40"/>
      <c r="I6" s="40"/>
      <c r="J6" s="40"/>
      <c r="K6" s="40"/>
      <c r="L6" s="40"/>
      <c r="M6" s="40"/>
      <c r="N6" s="40"/>
      <c r="O6" s="40"/>
      <c r="P6" s="40"/>
      <c r="Q6" s="40"/>
      <c r="R6" s="40"/>
      <c r="S6" s="40"/>
      <c r="T6" s="40"/>
      <c r="AA6" s="29"/>
      <c r="AB6" s="29"/>
      <c r="AC6" s="29"/>
      <c r="AD6" s="29"/>
      <c r="AE6" s="29"/>
      <c r="AF6" s="29"/>
      <c r="AG6" s="29"/>
      <c r="AH6" s="29"/>
      <c r="AI6" s="29"/>
      <c r="AJ6" s="29"/>
    </row>
    <row r="7" spans="1:45" s="141" customFormat="1" ht="15" customHeight="1">
      <c r="A7" s="140" t="s">
        <v>909</v>
      </c>
    </row>
    <row r="8" spans="1:45" s="28" customFormat="1" ht="15" customHeight="1">
      <c r="A8" s="45" t="s">
        <v>313</v>
      </c>
      <c r="AA8" s="29"/>
      <c r="AB8" s="29"/>
      <c r="AC8" s="29"/>
      <c r="AD8" s="29"/>
      <c r="AE8" s="29"/>
      <c r="AF8" s="29"/>
      <c r="AG8" s="29"/>
      <c r="AH8" s="29"/>
      <c r="AI8" s="29"/>
      <c r="AJ8" s="29"/>
    </row>
    <row r="9" spans="1:45" s="28" customFormat="1" ht="15" customHeight="1">
      <c r="A9" s="109" t="s">
        <v>311</v>
      </c>
      <c r="O9" s="104"/>
      <c r="AA9" s="29"/>
      <c r="AB9" s="29"/>
      <c r="AC9" s="29"/>
      <c r="AD9" s="29"/>
      <c r="AE9" s="29"/>
      <c r="AF9" s="29"/>
      <c r="AG9" s="29"/>
      <c r="AH9" s="29"/>
      <c r="AI9" s="29"/>
      <c r="AJ9" s="29"/>
    </row>
    <row r="10" spans="1:45" s="28" customFormat="1" ht="15" customHeight="1">
      <c r="A10" s="60" t="s">
        <v>354</v>
      </c>
      <c r="AA10" s="29"/>
      <c r="AB10" s="29"/>
      <c r="AC10" s="29"/>
      <c r="AD10" s="29"/>
      <c r="AE10" s="29"/>
      <c r="AF10" s="29"/>
      <c r="AG10" s="29"/>
      <c r="AH10" s="29"/>
      <c r="AI10" s="29"/>
      <c r="AJ10" s="29"/>
    </row>
    <row r="11" spans="1:45" s="52" customFormat="1" ht="12" customHeight="1">
      <c r="A11" s="46" t="s">
        <v>0</v>
      </c>
      <c r="B11" s="46" t="s">
        <v>237</v>
      </c>
      <c r="C11" s="46" t="s">
        <v>238</v>
      </c>
      <c r="D11" s="46" t="s">
        <v>232</v>
      </c>
      <c r="E11" s="46" t="s">
        <v>243</v>
      </c>
      <c r="F11" s="47" t="s">
        <v>227</v>
      </c>
      <c r="G11" s="175" t="s">
        <v>889</v>
      </c>
      <c r="H11" s="47" t="s">
        <v>872</v>
      </c>
      <c r="I11" s="46">
        <v>43405</v>
      </c>
      <c r="J11" s="46" t="s">
        <v>312</v>
      </c>
      <c r="K11" s="48">
        <v>43546</v>
      </c>
      <c r="L11" s="46" t="s">
        <v>312</v>
      </c>
      <c r="M11" s="48">
        <v>43590</v>
      </c>
      <c r="N11" s="46" t="s">
        <v>312</v>
      </c>
      <c r="O11" s="48">
        <v>43670</v>
      </c>
      <c r="P11" s="46" t="s">
        <v>312</v>
      </c>
      <c r="Q11" s="49">
        <v>43733</v>
      </c>
      <c r="R11" s="46" t="s">
        <v>312</v>
      </c>
      <c r="S11" s="50">
        <v>43786</v>
      </c>
      <c r="T11" s="46" t="s">
        <v>312</v>
      </c>
      <c r="U11" s="50">
        <v>43911</v>
      </c>
      <c r="V11" s="46" t="s">
        <v>312</v>
      </c>
      <c r="W11" s="50">
        <v>44013</v>
      </c>
      <c r="X11" s="46" t="s">
        <v>312</v>
      </c>
      <c r="Y11" s="50">
        <v>44142</v>
      </c>
      <c r="Z11" s="46" t="s">
        <v>312</v>
      </c>
      <c r="AA11" s="139">
        <v>44256</v>
      </c>
      <c r="AB11" s="139">
        <v>44307</v>
      </c>
      <c r="AC11" s="139" t="s">
        <v>689</v>
      </c>
      <c r="AD11" s="139" t="s">
        <v>729</v>
      </c>
      <c r="AE11" s="139" t="s">
        <v>730</v>
      </c>
      <c r="AF11" s="139" t="s">
        <v>765</v>
      </c>
      <c r="AG11" s="139" t="s">
        <v>766</v>
      </c>
      <c r="AH11" s="144" t="s">
        <v>818</v>
      </c>
      <c r="AI11" s="139" t="s">
        <v>767</v>
      </c>
      <c r="AJ11" s="139" t="s">
        <v>768</v>
      </c>
      <c r="AK11" s="51" t="s">
        <v>160</v>
      </c>
      <c r="AL11" s="51" t="s">
        <v>159</v>
      </c>
      <c r="AM11" s="51" t="s">
        <v>161</v>
      </c>
      <c r="AN11" s="51" t="s">
        <v>162</v>
      </c>
      <c r="AO11" s="47" t="s">
        <v>287</v>
      </c>
      <c r="AP11" s="47" t="s">
        <v>288</v>
      </c>
      <c r="AQ11" s="47" t="s">
        <v>573</v>
      </c>
      <c r="AR11" s="47" t="s">
        <v>574</v>
      </c>
      <c r="AS11" s="47" t="s">
        <v>298</v>
      </c>
    </row>
    <row r="12" spans="1:45" s="52" customFormat="1" ht="12" customHeight="1">
      <c r="A12" s="65" t="s">
        <v>355</v>
      </c>
      <c r="B12" s="65"/>
      <c r="C12" s="66"/>
      <c r="D12" s="65"/>
      <c r="E12" s="66"/>
      <c r="F12" s="166" t="s">
        <v>4</v>
      </c>
      <c r="G12" s="166"/>
      <c r="H12" s="171"/>
      <c r="I12" s="68" t="s">
        <v>356</v>
      </c>
      <c r="J12" s="68" t="s">
        <v>357</v>
      </c>
      <c r="K12" s="69" t="s">
        <v>358</v>
      </c>
      <c r="L12" s="69" t="s">
        <v>359</v>
      </c>
      <c r="M12" s="70"/>
      <c r="N12" s="70"/>
      <c r="O12" s="70"/>
      <c r="P12" s="70"/>
      <c r="Q12" s="70"/>
      <c r="R12" s="61"/>
      <c r="S12" s="63"/>
      <c r="T12" s="61"/>
      <c r="U12" s="63"/>
      <c r="V12" s="61"/>
      <c r="W12" s="63"/>
      <c r="X12" s="61"/>
      <c r="AK12" s="64"/>
      <c r="AL12" s="64"/>
      <c r="AM12" s="64"/>
      <c r="AN12" s="64"/>
      <c r="AO12" s="62"/>
      <c r="AP12" s="62"/>
      <c r="AQ12" s="62"/>
      <c r="AR12" s="62"/>
      <c r="AS12" s="62"/>
    </row>
    <row r="13" spans="1:45" ht="12" customHeight="1">
      <c r="A13" s="32" t="s">
        <v>9</v>
      </c>
      <c r="B13" s="32" t="s">
        <v>239</v>
      </c>
      <c r="C13" s="32" t="s">
        <v>240</v>
      </c>
      <c r="D13" s="32" t="s">
        <v>10</v>
      </c>
      <c r="E13" s="24" t="s">
        <v>193</v>
      </c>
      <c r="F13" s="167" t="s">
        <v>286</v>
      </c>
      <c r="G13" s="150" t="s">
        <v>890</v>
      </c>
      <c r="H13" s="149" t="s">
        <v>845</v>
      </c>
      <c r="I13" s="32">
        <v>24</v>
      </c>
      <c r="J13" s="32">
        <v>24</v>
      </c>
      <c r="K13" s="72">
        <v>25.5</v>
      </c>
      <c r="L13" s="54" t="s">
        <v>12</v>
      </c>
      <c r="M13" s="72">
        <v>26</v>
      </c>
      <c r="N13" s="54" t="s">
        <v>13</v>
      </c>
      <c r="O13" s="55">
        <v>36</v>
      </c>
      <c r="P13" s="75" t="s">
        <v>14</v>
      </c>
      <c r="Q13" s="41">
        <v>36</v>
      </c>
      <c r="R13" s="76" t="s">
        <v>136</v>
      </c>
      <c r="S13" s="41">
        <v>36</v>
      </c>
      <c r="T13" s="41">
        <v>36</v>
      </c>
      <c r="U13" s="58">
        <v>36</v>
      </c>
      <c r="V13" s="58" t="s">
        <v>149</v>
      </c>
      <c r="W13" s="79">
        <v>36.5</v>
      </c>
      <c r="X13" s="79" t="s">
        <v>333</v>
      </c>
      <c r="Y13" s="41">
        <v>37</v>
      </c>
      <c r="Z13" s="41" t="s">
        <v>361</v>
      </c>
      <c r="AB13" s="41">
        <v>38</v>
      </c>
      <c r="AC13" s="41"/>
      <c r="AD13" s="41">
        <v>52</v>
      </c>
      <c r="AE13" s="41" t="s">
        <v>731</v>
      </c>
      <c r="AF13" s="41">
        <v>51</v>
      </c>
      <c r="AG13" s="41"/>
      <c r="AH13" s="25" t="s">
        <v>825</v>
      </c>
      <c r="AI13" s="41">
        <v>55</v>
      </c>
      <c r="AJ13" s="41"/>
      <c r="AK13">
        <f t="shared" ref="AK13:AK43" si="0">K13-I13</f>
        <v>1.5</v>
      </c>
      <c r="AL13" s="9">
        <f>M13-K13</f>
        <v>0.5</v>
      </c>
      <c r="AM13" s="9">
        <f>O13-M13</f>
        <v>10</v>
      </c>
      <c r="AN13" s="9">
        <f>Q13-O13</f>
        <v>0</v>
      </c>
      <c r="AO13" s="18">
        <f>S13-Q13</f>
        <v>0</v>
      </c>
      <c r="AP13" s="28">
        <f>U13-S13</f>
        <v>0</v>
      </c>
      <c r="AQ13" s="28">
        <f>W13-U13</f>
        <v>0.5</v>
      </c>
      <c r="AR13" s="28">
        <f>Y13-W13</f>
        <v>0.5</v>
      </c>
      <c r="AS13" s="8"/>
    </row>
    <row r="14" spans="1:45" s="149" customFormat="1" ht="12" customHeight="1">
      <c r="A14" s="174" t="s">
        <v>16</v>
      </c>
      <c r="B14" s="149" t="s">
        <v>239</v>
      </c>
      <c r="C14" s="149" t="s">
        <v>240</v>
      </c>
      <c r="D14" s="149" t="s">
        <v>10</v>
      </c>
      <c r="E14" s="24" t="s">
        <v>193</v>
      </c>
      <c r="F14" s="167" t="s">
        <v>286</v>
      </c>
      <c r="G14" s="150" t="s">
        <v>890</v>
      </c>
      <c r="H14" s="152" t="s">
        <v>933</v>
      </c>
      <c r="I14" s="149">
        <v>27.5</v>
      </c>
      <c r="J14" s="149">
        <v>27.5</v>
      </c>
      <c r="K14" s="158">
        <v>28.25</v>
      </c>
      <c r="L14" s="159" t="s">
        <v>19</v>
      </c>
      <c r="M14" s="158">
        <v>30</v>
      </c>
      <c r="N14" s="159" t="s">
        <v>20</v>
      </c>
      <c r="O14" s="160">
        <v>33</v>
      </c>
      <c r="P14" s="161" t="s">
        <v>21</v>
      </c>
      <c r="Q14" s="150">
        <v>33</v>
      </c>
      <c r="R14" s="162" t="s">
        <v>137</v>
      </c>
      <c r="S14" s="150">
        <v>33</v>
      </c>
      <c r="T14" s="150">
        <v>33</v>
      </c>
      <c r="U14" s="163">
        <v>33</v>
      </c>
      <c r="V14" s="163" t="s">
        <v>137</v>
      </c>
      <c r="W14" s="164">
        <v>33</v>
      </c>
      <c r="X14" s="163" t="s">
        <v>334</v>
      </c>
      <c r="Y14" s="150">
        <v>33</v>
      </c>
      <c r="Z14" s="150" t="s">
        <v>362</v>
      </c>
      <c r="AB14" s="150">
        <v>32</v>
      </c>
      <c r="AC14" s="150"/>
      <c r="AD14" s="150">
        <v>0</v>
      </c>
      <c r="AE14" s="150" t="s">
        <v>732</v>
      </c>
      <c r="AF14" s="150">
        <v>0</v>
      </c>
      <c r="AG14" s="150" t="s">
        <v>809</v>
      </c>
      <c r="AH14" s="150"/>
      <c r="AI14" s="150"/>
      <c r="AJ14" s="150"/>
      <c r="AK14" s="149">
        <f t="shared" si="0"/>
        <v>0.75</v>
      </c>
      <c r="AL14" s="149">
        <f t="shared" ref="AL14:AL38" si="1">M14-K14</f>
        <v>1.75</v>
      </c>
      <c r="AM14" s="149">
        <f t="shared" ref="AM14:AM38" si="2">O14-M14</f>
        <v>3</v>
      </c>
      <c r="AN14" s="149">
        <f t="shared" ref="AN14:AN38" si="3">Q14-O14</f>
        <v>0</v>
      </c>
      <c r="AO14" s="149">
        <f t="shared" ref="AO14:AO38" si="4">S14-Q14</f>
        <v>0</v>
      </c>
      <c r="AP14" s="149">
        <f t="shared" ref="AP14:AP38" si="5">U14-S14</f>
        <v>0</v>
      </c>
      <c r="AQ14" s="149">
        <f t="shared" ref="AQ14:AQ38" si="6">W14-U14</f>
        <v>0</v>
      </c>
      <c r="AR14" s="149">
        <f t="shared" ref="AR14:AR38" si="7">Y14-W14</f>
        <v>0</v>
      </c>
      <c r="AS14" s="150"/>
    </row>
    <row r="15" spans="1:45" ht="12" customHeight="1">
      <c r="A15" s="32" t="s">
        <v>23</v>
      </c>
      <c r="B15" s="32" t="s">
        <v>239</v>
      </c>
      <c r="C15" s="32" t="s">
        <v>240</v>
      </c>
      <c r="D15" s="32" t="s">
        <v>10</v>
      </c>
      <c r="E15" s="24" t="s">
        <v>193</v>
      </c>
      <c r="F15" s="26" t="s">
        <v>286</v>
      </c>
      <c r="G15" s="150" t="s">
        <v>890</v>
      </c>
      <c r="H15" s="149" t="s">
        <v>846</v>
      </c>
      <c r="I15" s="32">
        <v>13.75</v>
      </c>
      <c r="J15" s="32">
        <v>13.75</v>
      </c>
      <c r="K15" s="72">
        <v>14.1</v>
      </c>
      <c r="L15" s="54" t="s">
        <v>25</v>
      </c>
      <c r="M15" s="72">
        <v>21</v>
      </c>
      <c r="N15" s="54" t="s">
        <v>26</v>
      </c>
      <c r="O15" s="55">
        <v>36</v>
      </c>
      <c r="P15" s="75" t="s">
        <v>27</v>
      </c>
      <c r="Q15" s="77">
        <v>36</v>
      </c>
      <c r="R15" s="76" t="s">
        <v>136</v>
      </c>
      <c r="S15" s="77">
        <v>36</v>
      </c>
      <c r="T15" s="77">
        <v>36</v>
      </c>
      <c r="U15" s="56">
        <v>36</v>
      </c>
      <c r="V15" s="56" t="s">
        <v>136</v>
      </c>
      <c r="W15" s="79">
        <v>42</v>
      </c>
      <c r="X15" s="79" t="s">
        <v>335</v>
      </c>
      <c r="Y15" s="41">
        <v>44.5</v>
      </c>
      <c r="Z15" s="41" t="s">
        <v>363</v>
      </c>
      <c r="AB15" s="41">
        <v>45</v>
      </c>
      <c r="AC15" s="41"/>
      <c r="AD15" s="41">
        <v>48</v>
      </c>
      <c r="AE15" s="41" t="s">
        <v>733</v>
      </c>
      <c r="AF15" s="41">
        <v>49</v>
      </c>
      <c r="AG15" s="41" t="s">
        <v>810</v>
      </c>
      <c r="AH15" s="25" t="s">
        <v>825</v>
      </c>
      <c r="AI15" s="41">
        <v>51</v>
      </c>
      <c r="AJ15" s="41"/>
      <c r="AK15" s="28">
        <f t="shared" si="0"/>
        <v>0.34999999999999964</v>
      </c>
      <c r="AL15" s="28">
        <f t="shared" si="1"/>
        <v>6.9</v>
      </c>
      <c r="AM15" s="28">
        <f t="shared" si="2"/>
        <v>15</v>
      </c>
      <c r="AN15" s="28">
        <f t="shared" si="3"/>
        <v>0</v>
      </c>
      <c r="AO15" s="28">
        <f t="shared" si="4"/>
        <v>0</v>
      </c>
      <c r="AP15" s="28">
        <f t="shared" si="5"/>
        <v>0</v>
      </c>
      <c r="AQ15" s="28">
        <f t="shared" si="6"/>
        <v>6</v>
      </c>
      <c r="AR15" s="28">
        <f t="shared" si="7"/>
        <v>2.5</v>
      </c>
      <c r="AS15" s="8"/>
    </row>
    <row r="16" spans="1:45" s="149" customFormat="1" ht="15" customHeight="1">
      <c r="A16" s="109" t="s">
        <v>28</v>
      </c>
      <c r="B16" s="149" t="s">
        <v>239</v>
      </c>
      <c r="C16" s="149" t="s">
        <v>240</v>
      </c>
      <c r="D16" s="149" t="s">
        <v>10</v>
      </c>
      <c r="E16" s="24" t="s">
        <v>193</v>
      </c>
      <c r="F16" s="167" t="s">
        <v>286</v>
      </c>
      <c r="G16" s="150" t="s">
        <v>603</v>
      </c>
      <c r="H16" s="172" t="s">
        <v>854</v>
      </c>
      <c r="I16" s="160">
        <v>12</v>
      </c>
      <c r="J16" s="160">
        <v>12</v>
      </c>
      <c r="K16" s="160">
        <v>12</v>
      </c>
      <c r="L16" s="159" t="s">
        <v>30</v>
      </c>
      <c r="M16" s="160">
        <v>12</v>
      </c>
      <c r="N16" s="159" t="s">
        <v>31</v>
      </c>
      <c r="O16" s="160">
        <v>12</v>
      </c>
      <c r="P16" s="161" t="s">
        <v>151</v>
      </c>
      <c r="Q16" s="148">
        <v>12</v>
      </c>
      <c r="R16" s="162" t="s">
        <v>138</v>
      </c>
      <c r="S16" s="148">
        <v>12</v>
      </c>
      <c r="T16" s="148">
        <v>12</v>
      </c>
      <c r="U16" s="165" t="s">
        <v>360</v>
      </c>
      <c r="V16" s="165"/>
      <c r="W16" s="165" t="s">
        <v>360</v>
      </c>
      <c r="X16" s="163"/>
      <c r="Y16" s="165" t="s">
        <v>360</v>
      </c>
      <c r="Z16" s="163"/>
      <c r="AB16" s="149" t="s">
        <v>687</v>
      </c>
      <c r="AD16" s="149">
        <v>0</v>
      </c>
      <c r="AF16" s="149">
        <v>0</v>
      </c>
      <c r="AK16" s="149">
        <f t="shared" si="0"/>
        <v>0</v>
      </c>
      <c r="AL16" s="149">
        <f t="shared" si="1"/>
        <v>0</v>
      </c>
      <c r="AM16" s="149">
        <f t="shared" si="2"/>
        <v>0</v>
      </c>
      <c r="AN16" s="149">
        <f t="shared" si="3"/>
        <v>0</v>
      </c>
      <c r="AO16" s="149">
        <f t="shared" si="4"/>
        <v>0</v>
      </c>
      <c r="AP16" s="149" t="e">
        <f t="shared" si="5"/>
        <v>#VALUE!</v>
      </c>
      <c r="AQ16" s="149" t="e">
        <f t="shared" si="6"/>
        <v>#VALUE!</v>
      </c>
      <c r="AR16" s="149" t="e">
        <f t="shared" si="7"/>
        <v>#VALUE!</v>
      </c>
      <c r="AS16" s="150"/>
    </row>
    <row r="17" spans="1:45" s="149" customFormat="1" ht="15" customHeight="1">
      <c r="A17" s="108" t="s">
        <v>33</v>
      </c>
      <c r="B17" s="149" t="s">
        <v>239</v>
      </c>
      <c r="C17" s="149" t="s">
        <v>240</v>
      </c>
      <c r="D17" s="149" t="s">
        <v>10</v>
      </c>
      <c r="E17" s="24" t="s">
        <v>193</v>
      </c>
      <c r="F17" s="167" t="s">
        <v>286</v>
      </c>
      <c r="G17" s="150" t="s">
        <v>890</v>
      </c>
      <c r="H17" s="154" t="s">
        <v>853</v>
      </c>
      <c r="I17" s="149">
        <v>18.25</v>
      </c>
      <c r="J17" s="149">
        <v>18.25</v>
      </c>
      <c r="K17" s="158">
        <v>19.25</v>
      </c>
      <c r="L17" s="159" t="s">
        <v>35</v>
      </c>
      <c r="M17" s="158">
        <v>19.25</v>
      </c>
      <c r="N17" s="159" t="s">
        <v>36</v>
      </c>
      <c r="O17" s="160">
        <v>35</v>
      </c>
      <c r="P17" s="161" t="s">
        <v>37</v>
      </c>
      <c r="Q17" s="148">
        <v>35</v>
      </c>
      <c r="R17" s="162" t="s">
        <v>139</v>
      </c>
      <c r="S17" s="148">
        <v>35</v>
      </c>
      <c r="T17" s="148">
        <v>35</v>
      </c>
      <c r="U17" s="163">
        <v>35</v>
      </c>
      <c r="V17" s="163" t="s">
        <v>139</v>
      </c>
      <c r="W17" s="164">
        <v>20</v>
      </c>
      <c r="X17" s="163" t="s">
        <v>336</v>
      </c>
      <c r="Y17" s="163" t="s">
        <v>360</v>
      </c>
      <c r="Z17" s="163" t="s">
        <v>364</v>
      </c>
      <c r="AB17" s="149" t="s">
        <v>687</v>
      </c>
      <c r="AD17" s="149">
        <v>0</v>
      </c>
      <c r="AF17" s="149">
        <v>0</v>
      </c>
      <c r="AK17" s="149">
        <f t="shared" si="0"/>
        <v>1</v>
      </c>
      <c r="AL17" s="149">
        <f t="shared" si="1"/>
        <v>0</v>
      </c>
      <c r="AM17" s="149">
        <f t="shared" si="2"/>
        <v>15.75</v>
      </c>
      <c r="AN17" s="149">
        <f t="shared" si="3"/>
        <v>0</v>
      </c>
      <c r="AO17" s="149">
        <f t="shared" si="4"/>
        <v>0</v>
      </c>
      <c r="AP17" s="149">
        <f t="shared" si="5"/>
        <v>0</v>
      </c>
      <c r="AQ17" s="149">
        <f t="shared" si="6"/>
        <v>-15</v>
      </c>
      <c r="AR17" s="149" t="e">
        <f t="shared" si="7"/>
        <v>#VALUE!</v>
      </c>
      <c r="AS17" s="150"/>
    </row>
    <row r="18" spans="1:45" ht="15" customHeight="1">
      <c r="A18" s="32" t="s">
        <v>70</v>
      </c>
      <c r="B18" s="32" t="s">
        <v>239</v>
      </c>
      <c r="C18" s="32" t="s">
        <v>240</v>
      </c>
      <c r="D18" s="32" t="s">
        <v>71</v>
      </c>
      <c r="E18" s="24" t="s">
        <v>193</v>
      </c>
      <c r="F18" s="167" t="s">
        <v>286</v>
      </c>
      <c r="G18" s="150" t="s">
        <v>891</v>
      </c>
      <c r="H18" s="150" t="s">
        <v>892</v>
      </c>
      <c r="I18" s="32">
        <v>17</v>
      </c>
      <c r="J18" s="41" t="s">
        <v>576</v>
      </c>
      <c r="K18" s="73">
        <v>17.75</v>
      </c>
      <c r="L18" s="54" t="s">
        <v>74</v>
      </c>
      <c r="M18" s="72">
        <v>20</v>
      </c>
      <c r="N18" s="54" t="s">
        <v>75</v>
      </c>
      <c r="O18" s="55">
        <v>35</v>
      </c>
      <c r="P18" s="75" t="s">
        <v>76</v>
      </c>
      <c r="Q18" s="78">
        <v>35</v>
      </c>
      <c r="R18" s="54" t="s">
        <v>155</v>
      </c>
      <c r="S18" s="78">
        <v>35</v>
      </c>
      <c r="T18" s="78" t="s">
        <v>581</v>
      </c>
      <c r="U18" s="56">
        <v>35</v>
      </c>
      <c r="V18" s="56" t="s">
        <v>139</v>
      </c>
      <c r="W18" s="79">
        <v>37</v>
      </c>
      <c r="X18" s="79" t="s">
        <v>343</v>
      </c>
      <c r="Y18" s="41">
        <v>38</v>
      </c>
      <c r="Z18" s="41" t="s">
        <v>369</v>
      </c>
      <c r="AB18" s="41">
        <v>38.25</v>
      </c>
      <c r="AC18" s="41"/>
      <c r="AD18" s="41">
        <v>37</v>
      </c>
      <c r="AE18" s="41" t="s">
        <v>737</v>
      </c>
      <c r="AF18" s="41">
        <v>40</v>
      </c>
      <c r="AG18" s="41" t="s">
        <v>802</v>
      </c>
      <c r="AH18" s="25" t="s">
        <v>825</v>
      </c>
      <c r="AI18" s="41">
        <v>46.5</v>
      </c>
      <c r="AJ18" s="41"/>
      <c r="AK18" s="28">
        <f t="shared" si="0"/>
        <v>0.75</v>
      </c>
      <c r="AL18" s="28">
        <f t="shared" ref="AL18:AL29" si="8">M18-K18</f>
        <v>2.25</v>
      </c>
      <c r="AM18" s="28">
        <f t="shared" ref="AM18:AM29" si="9">O18-M18</f>
        <v>15</v>
      </c>
      <c r="AN18" s="28">
        <f t="shared" ref="AN18:AN29" si="10">Q18-O18</f>
        <v>0</v>
      </c>
      <c r="AO18" s="28">
        <f t="shared" ref="AO18:AO29" si="11">S18-Q18</f>
        <v>0</v>
      </c>
      <c r="AP18" s="28">
        <f t="shared" ref="AP18:AP29" si="12">U18-S18</f>
        <v>0</v>
      </c>
      <c r="AQ18" s="28">
        <f t="shared" ref="AQ18:AQ29" si="13">W18-U18</f>
        <v>2</v>
      </c>
      <c r="AR18" s="28">
        <f t="shared" ref="AR18:AR29" si="14">Y18-W18</f>
        <v>1</v>
      </c>
    </row>
    <row r="19" spans="1:45" s="176" customFormat="1" ht="15" customHeight="1">
      <c r="A19" s="184" t="s">
        <v>77</v>
      </c>
      <c r="B19" s="176" t="s">
        <v>239</v>
      </c>
      <c r="C19" s="176" t="s">
        <v>240</v>
      </c>
      <c r="D19" s="176" t="s">
        <v>71</v>
      </c>
      <c r="E19" s="24" t="s">
        <v>193</v>
      </c>
      <c r="F19" s="167" t="s">
        <v>286</v>
      </c>
      <c r="G19" s="177" t="s">
        <v>890</v>
      </c>
      <c r="H19" s="185" t="s">
        <v>934</v>
      </c>
      <c r="I19" s="176">
        <v>19.5</v>
      </c>
      <c r="J19" s="176">
        <v>19.5</v>
      </c>
      <c r="K19" s="178">
        <v>20</v>
      </c>
      <c r="L19" s="179" t="s">
        <v>79</v>
      </c>
      <c r="M19" s="178">
        <v>20</v>
      </c>
      <c r="N19" s="179" t="s">
        <v>80</v>
      </c>
      <c r="O19" s="178">
        <v>20</v>
      </c>
      <c r="P19" s="180" t="s">
        <v>316</v>
      </c>
      <c r="Q19" s="153">
        <v>20</v>
      </c>
      <c r="R19" s="179" t="s">
        <v>156</v>
      </c>
      <c r="S19" s="153">
        <v>20</v>
      </c>
      <c r="T19" s="153" t="s">
        <v>582</v>
      </c>
      <c r="U19" s="181">
        <v>20</v>
      </c>
      <c r="V19" s="182" t="s">
        <v>324</v>
      </c>
      <c r="W19" s="183">
        <v>8</v>
      </c>
      <c r="X19" s="183" t="s">
        <v>344</v>
      </c>
      <c r="Y19" s="177">
        <v>8</v>
      </c>
      <c r="Z19" s="177" t="s">
        <v>370</v>
      </c>
      <c r="AB19" s="177">
        <v>4</v>
      </c>
      <c r="AC19" s="177" t="s">
        <v>688</v>
      </c>
      <c r="AD19" s="177"/>
      <c r="AE19" s="177"/>
      <c r="AF19" s="177">
        <v>0</v>
      </c>
      <c r="AG19" s="177"/>
      <c r="AH19" s="177"/>
      <c r="AI19" s="177"/>
      <c r="AJ19" s="177"/>
      <c r="AK19" s="176">
        <f t="shared" si="0"/>
        <v>0.5</v>
      </c>
      <c r="AL19" s="176">
        <f t="shared" si="8"/>
        <v>0</v>
      </c>
      <c r="AM19" s="176">
        <f t="shared" si="9"/>
        <v>0</v>
      </c>
      <c r="AN19" s="176">
        <f t="shared" si="10"/>
        <v>0</v>
      </c>
      <c r="AO19" s="176">
        <f t="shared" si="11"/>
        <v>0</v>
      </c>
      <c r="AP19" s="176">
        <f t="shared" si="12"/>
        <v>0</v>
      </c>
      <c r="AQ19" s="176">
        <f t="shared" si="13"/>
        <v>-12</v>
      </c>
      <c r="AR19" s="176">
        <f t="shared" si="14"/>
        <v>0</v>
      </c>
    </row>
    <row r="20" spans="1:45" ht="15" customHeight="1">
      <c r="A20" s="32" t="s">
        <v>81</v>
      </c>
      <c r="B20" s="32" t="s">
        <v>239</v>
      </c>
      <c r="C20" s="32" t="s">
        <v>240</v>
      </c>
      <c r="D20" s="32" t="s">
        <v>82</v>
      </c>
      <c r="E20" s="24" t="s">
        <v>193</v>
      </c>
      <c r="F20" s="167" t="s">
        <v>286</v>
      </c>
      <c r="G20" s="148" t="s">
        <v>603</v>
      </c>
      <c r="H20" s="148" t="s">
        <v>893</v>
      </c>
      <c r="I20" s="22">
        <v>3</v>
      </c>
      <c r="J20" s="149">
        <v>24</v>
      </c>
      <c r="K20" s="110">
        <v>3</v>
      </c>
      <c r="L20" s="53" t="s">
        <v>83</v>
      </c>
      <c r="M20" s="72">
        <v>6</v>
      </c>
      <c r="N20" s="54" t="s">
        <v>84</v>
      </c>
      <c r="O20" s="55">
        <v>13</v>
      </c>
      <c r="P20" s="75" t="s">
        <v>85</v>
      </c>
      <c r="Q20" s="77">
        <v>13</v>
      </c>
      <c r="R20" s="54" t="s">
        <v>319</v>
      </c>
      <c r="S20" s="77">
        <v>13</v>
      </c>
      <c r="T20" s="77" t="s">
        <v>583</v>
      </c>
      <c r="U20" s="59">
        <v>13</v>
      </c>
      <c r="V20" s="59" t="s">
        <v>325</v>
      </c>
      <c r="W20" s="79">
        <v>21</v>
      </c>
      <c r="X20" s="79" t="s">
        <v>345</v>
      </c>
      <c r="Y20" s="41">
        <v>26</v>
      </c>
      <c r="Z20" s="41" t="s">
        <v>371</v>
      </c>
      <c r="AB20" s="41">
        <v>27.25</v>
      </c>
      <c r="AC20" s="41"/>
      <c r="AD20" s="41">
        <v>56</v>
      </c>
      <c r="AE20" s="41" t="s">
        <v>736</v>
      </c>
      <c r="AF20" s="41">
        <v>55</v>
      </c>
      <c r="AG20" s="41" t="s">
        <v>801</v>
      </c>
      <c r="AH20" s="25" t="s">
        <v>825</v>
      </c>
      <c r="AI20" s="41">
        <v>52</v>
      </c>
      <c r="AJ20" s="41" t="s">
        <v>894</v>
      </c>
      <c r="AK20" s="21">
        <f t="shared" si="0"/>
        <v>0</v>
      </c>
      <c r="AL20" s="28">
        <f t="shared" si="8"/>
        <v>3</v>
      </c>
      <c r="AM20" s="28">
        <f t="shared" si="9"/>
        <v>7</v>
      </c>
      <c r="AN20" s="28">
        <f t="shared" si="10"/>
        <v>0</v>
      </c>
      <c r="AO20" s="28">
        <f t="shared" si="11"/>
        <v>0</v>
      </c>
      <c r="AP20" s="28">
        <f t="shared" si="12"/>
        <v>0</v>
      </c>
      <c r="AQ20" s="28">
        <f t="shared" si="13"/>
        <v>8</v>
      </c>
      <c r="AR20" s="28">
        <f t="shared" si="14"/>
        <v>5</v>
      </c>
      <c r="AS20" s="19"/>
    </row>
    <row r="21" spans="1:45" ht="15" customHeight="1">
      <c r="A21" s="32" t="s">
        <v>86</v>
      </c>
      <c r="B21" s="32" t="s">
        <v>239</v>
      </c>
      <c r="C21" s="32" t="s">
        <v>240</v>
      </c>
      <c r="D21" s="32" t="s">
        <v>82</v>
      </c>
      <c r="E21" s="24" t="s">
        <v>193</v>
      </c>
      <c r="F21" s="167" t="s">
        <v>286</v>
      </c>
      <c r="G21" s="150" t="s">
        <v>891</v>
      </c>
      <c r="H21" s="150" t="s">
        <v>847</v>
      </c>
      <c r="I21" s="32">
        <v>30</v>
      </c>
      <c r="J21" s="32">
        <v>30</v>
      </c>
      <c r="K21" s="32">
        <v>31</v>
      </c>
      <c r="L21" s="54"/>
      <c r="M21" s="72">
        <v>32</v>
      </c>
      <c r="N21" s="54" t="s">
        <v>88</v>
      </c>
      <c r="O21" s="55">
        <v>38</v>
      </c>
      <c r="P21" s="75" t="s">
        <v>89</v>
      </c>
      <c r="Q21" s="77">
        <v>38</v>
      </c>
      <c r="R21" s="76" t="s">
        <v>140</v>
      </c>
      <c r="S21" s="77">
        <v>38</v>
      </c>
      <c r="T21" s="77">
        <v>38</v>
      </c>
      <c r="U21" s="56">
        <v>38</v>
      </c>
      <c r="V21" s="56" t="s">
        <v>140</v>
      </c>
      <c r="W21" s="79">
        <v>45.5</v>
      </c>
      <c r="X21" s="79" t="s">
        <v>346</v>
      </c>
      <c r="Y21" s="41">
        <v>49</v>
      </c>
      <c r="Z21" s="41" t="s">
        <v>372</v>
      </c>
      <c r="AB21" s="41">
        <v>49</v>
      </c>
      <c r="AC21" s="41"/>
      <c r="AD21" s="41">
        <v>61</v>
      </c>
      <c r="AE21" s="41" t="s">
        <v>736</v>
      </c>
      <c r="AF21" s="41">
        <v>61.5</v>
      </c>
      <c r="AG21" s="41"/>
      <c r="AH21" s="25" t="s">
        <v>825</v>
      </c>
      <c r="AI21" s="41">
        <v>68</v>
      </c>
      <c r="AJ21" s="41"/>
      <c r="AK21" s="28">
        <f t="shared" si="0"/>
        <v>1</v>
      </c>
      <c r="AL21" s="28">
        <f t="shared" si="8"/>
        <v>1</v>
      </c>
      <c r="AM21" s="28">
        <f t="shared" si="9"/>
        <v>6</v>
      </c>
      <c r="AN21" s="28">
        <f t="shared" si="10"/>
        <v>0</v>
      </c>
      <c r="AO21" s="28">
        <f t="shared" si="11"/>
        <v>0</v>
      </c>
      <c r="AP21" s="28">
        <f t="shared" si="12"/>
        <v>0</v>
      </c>
      <c r="AQ21" s="28">
        <f t="shared" si="13"/>
        <v>7.5</v>
      </c>
      <c r="AR21" s="28">
        <f t="shared" si="14"/>
        <v>3.5</v>
      </c>
    </row>
    <row r="22" spans="1:45" ht="15" customHeight="1">
      <c r="A22" s="32" t="s">
        <v>90</v>
      </c>
      <c r="B22" s="32" t="s">
        <v>239</v>
      </c>
      <c r="C22" s="32" t="s">
        <v>240</v>
      </c>
      <c r="D22" s="32" t="s">
        <v>91</v>
      </c>
      <c r="E22" s="24" t="s">
        <v>193</v>
      </c>
      <c r="F22" s="167" t="s">
        <v>286</v>
      </c>
      <c r="G22" s="150" t="s">
        <v>891</v>
      </c>
      <c r="H22" s="150" t="s">
        <v>897</v>
      </c>
      <c r="I22" s="32">
        <v>33</v>
      </c>
      <c r="J22" s="41" t="s">
        <v>577</v>
      </c>
      <c r="K22" s="72">
        <v>36</v>
      </c>
      <c r="L22" s="54" t="s">
        <v>93</v>
      </c>
      <c r="M22" s="72">
        <v>36</v>
      </c>
      <c r="N22" s="54" t="s">
        <v>94</v>
      </c>
      <c r="O22" s="55">
        <v>37</v>
      </c>
      <c r="P22" s="75" t="s">
        <v>95</v>
      </c>
      <c r="Q22" s="77">
        <v>37</v>
      </c>
      <c r="R22" s="76" t="s">
        <v>143</v>
      </c>
      <c r="S22" s="77">
        <v>37</v>
      </c>
      <c r="T22" s="77" t="s">
        <v>584</v>
      </c>
      <c r="U22" s="56">
        <v>37</v>
      </c>
      <c r="V22" s="56" t="s">
        <v>137</v>
      </c>
      <c r="W22" s="79">
        <v>40</v>
      </c>
      <c r="X22" s="79" t="s">
        <v>347</v>
      </c>
      <c r="Y22" s="41">
        <v>40</v>
      </c>
      <c r="Z22" s="41" t="s">
        <v>373</v>
      </c>
      <c r="AB22" s="41">
        <v>40.25</v>
      </c>
      <c r="AC22" s="41"/>
      <c r="AD22" s="41">
        <v>63</v>
      </c>
      <c r="AE22" s="41" t="s">
        <v>738</v>
      </c>
      <c r="AF22" s="41">
        <v>63.5</v>
      </c>
      <c r="AG22" s="41"/>
      <c r="AH22" s="25" t="s">
        <v>825</v>
      </c>
      <c r="AI22" s="41">
        <v>71</v>
      </c>
      <c r="AJ22" s="41" t="s">
        <v>895</v>
      </c>
      <c r="AK22" s="28">
        <f t="shared" si="0"/>
        <v>3</v>
      </c>
      <c r="AL22" s="28">
        <f t="shared" si="8"/>
        <v>0</v>
      </c>
      <c r="AM22" s="28">
        <f t="shared" si="9"/>
        <v>1</v>
      </c>
      <c r="AN22" s="28">
        <f t="shared" si="10"/>
        <v>0</v>
      </c>
      <c r="AO22" s="28">
        <f t="shared" si="11"/>
        <v>0</v>
      </c>
      <c r="AP22" s="28">
        <f t="shared" si="12"/>
        <v>0</v>
      </c>
      <c r="AQ22" s="28">
        <f t="shared" si="13"/>
        <v>3</v>
      </c>
      <c r="AR22" s="28">
        <f t="shared" si="14"/>
        <v>0</v>
      </c>
      <c r="AS22" s="8"/>
    </row>
    <row r="23" spans="1:45" ht="15" customHeight="1">
      <c r="A23" s="32" t="s">
        <v>96</v>
      </c>
      <c r="B23" s="32" t="s">
        <v>239</v>
      </c>
      <c r="C23" s="32" t="s">
        <v>240</v>
      </c>
      <c r="D23" s="32" t="s">
        <v>97</v>
      </c>
      <c r="E23" s="24" t="s">
        <v>193</v>
      </c>
      <c r="F23" s="167" t="s">
        <v>286</v>
      </c>
      <c r="G23" s="150" t="s">
        <v>890</v>
      </c>
      <c r="H23" s="173" t="s">
        <v>850</v>
      </c>
      <c r="I23" s="32">
        <v>16.5</v>
      </c>
      <c r="J23" s="32">
        <v>16.5</v>
      </c>
      <c r="K23" s="32">
        <v>19</v>
      </c>
      <c r="L23" s="54" t="s">
        <v>99</v>
      </c>
      <c r="M23" s="72">
        <v>20</v>
      </c>
      <c r="N23" s="54" t="s">
        <v>56</v>
      </c>
      <c r="O23" s="55">
        <v>31</v>
      </c>
      <c r="P23" s="75" t="s">
        <v>317</v>
      </c>
      <c r="Q23" s="78">
        <v>32</v>
      </c>
      <c r="R23" s="54" t="s">
        <v>157</v>
      </c>
      <c r="S23" s="78">
        <v>32</v>
      </c>
      <c r="T23" s="78" t="s">
        <v>585</v>
      </c>
      <c r="U23" s="56">
        <v>32</v>
      </c>
      <c r="V23" s="56" t="s">
        <v>326</v>
      </c>
      <c r="W23" s="79">
        <v>40</v>
      </c>
      <c r="X23" s="79" t="s">
        <v>348</v>
      </c>
      <c r="Y23" s="150">
        <v>0</v>
      </c>
      <c r="Z23" s="41" t="s">
        <v>382</v>
      </c>
      <c r="AB23" s="41">
        <v>68</v>
      </c>
      <c r="AC23" s="41"/>
      <c r="AD23" s="41">
        <v>59</v>
      </c>
      <c r="AE23" s="41" t="s">
        <v>741</v>
      </c>
      <c r="AF23" s="41">
        <v>59</v>
      </c>
      <c r="AG23" s="41"/>
      <c r="AH23" s="25" t="s">
        <v>825</v>
      </c>
      <c r="AI23" s="41">
        <v>77</v>
      </c>
      <c r="AJ23" s="41"/>
      <c r="AK23" s="28">
        <f t="shared" si="0"/>
        <v>2.5</v>
      </c>
      <c r="AL23" s="28">
        <f t="shared" si="8"/>
        <v>1</v>
      </c>
      <c r="AM23" s="28">
        <f t="shared" si="9"/>
        <v>11</v>
      </c>
      <c r="AN23" s="28">
        <f t="shared" si="10"/>
        <v>1</v>
      </c>
      <c r="AO23" s="28">
        <f t="shared" si="11"/>
        <v>0</v>
      </c>
      <c r="AP23" s="28">
        <f t="shared" si="12"/>
        <v>0</v>
      </c>
      <c r="AQ23" s="28">
        <f t="shared" si="13"/>
        <v>8</v>
      </c>
      <c r="AR23" s="21">
        <f t="shared" si="14"/>
        <v>-40</v>
      </c>
      <c r="AS23" s="8"/>
    </row>
    <row r="24" spans="1:45" ht="15" customHeight="1">
      <c r="A24" s="32" t="s">
        <v>100</v>
      </c>
      <c r="B24" s="32" t="s">
        <v>239</v>
      </c>
      <c r="C24" s="32" t="s">
        <v>240</v>
      </c>
      <c r="D24" s="32" t="s">
        <v>97</v>
      </c>
      <c r="E24" s="24" t="s">
        <v>193</v>
      </c>
      <c r="F24" s="167" t="s">
        <v>286</v>
      </c>
      <c r="G24" s="150" t="s">
        <v>891</v>
      </c>
      <c r="H24" s="150" t="s">
        <v>900</v>
      </c>
      <c r="I24" s="32">
        <v>25.5</v>
      </c>
      <c r="J24" s="32">
        <v>25.5</v>
      </c>
      <c r="K24" s="72">
        <v>26</v>
      </c>
      <c r="L24" s="54" t="s">
        <v>102</v>
      </c>
      <c r="M24" s="72">
        <v>27</v>
      </c>
      <c r="N24" s="54" t="s">
        <v>103</v>
      </c>
      <c r="O24" s="74">
        <v>29</v>
      </c>
      <c r="P24" s="75" t="s">
        <v>104</v>
      </c>
      <c r="Q24" s="77">
        <v>34</v>
      </c>
      <c r="R24" s="76" t="s">
        <v>144</v>
      </c>
      <c r="S24" s="77">
        <v>34</v>
      </c>
      <c r="T24" s="77" t="s">
        <v>586</v>
      </c>
      <c r="U24" s="56">
        <v>34</v>
      </c>
      <c r="V24" s="56" t="s">
        <v>144</v>
      </c>
      <c r="W24" s="71">
        <v>34</v>
      </c>
      <c r="X24" s="79" t="s">
        <v>594</v>
      </c>
      <c r="Y24" s="41">
        <v>34</v>
      </c>
      <c r="Z24" s="41" t="s">
        <v>374</v>
      </c>
      <c r="AB24" s="41">
        <v>33.5</v>
      </c>
      <c r="AC24" s="41"/>
      <c r="AD24" s="41">
        <v>61</v>
      </c>
      <c r="AE24" s="41" t="s">
        <v>740</v>
      </c>
      <c r="AF24" s="41">
        <v>61.5</v>
      </c>
      <c r="AG24" s="41"/>
      <c r="AH24" s="25" t="s">
        <v>825</v>
      </c>
      <c r="AI24" s="41">
        <v>54</v>
      </c>
      <c r="AJ24" s="41" t="s">
        <v>901</v>
      </c>
      <c r="AK24" s="28">
        <f t="shared" si="0"/>
        <v>0.5</v>
      </c>
      <c r="AL24" s="28">
        <f t="shared" si="8"/>
        <v>1</v>
      </c>
      <c r="AM24" s="28">
        <f t="shared" si="9"/>
        <v>2</v>
      </c>
      <c r="AN24" s="28">
        <f t="shared" si="10"/>
        <v>5</v>
      </c>
      <c r="AO24" s="28">
        <f t="shared" si="11"/>
        <v>0</v>
      </c>
      <c r="AP24" s="28">
        <f t="shared" si="12"/>
        <v>0</v>
      </c>
      <c r="AQ24" s="28">
        <f t="shared" si="13"/>
        <v>0</v>
      </c>
      <c r="AR24" s="28">
        <f t="shared" si="14"/>
        <v>0</v>
      </c>
      <c r="AS24" s="8" t="s">
        <v>283</v>
      </c>
    </row>
    <row r="25" spans="1:45" ht="15.75" customHeight="1">
      <c r="A25" s="42" t="s">
        <v>134</v>
      </c>
      <c r="B25" s="32" t="s">
        <v>239</v>
      </c>
      <c r="C25" s="32" t="s">
        <v>240</v>
      </c>
      <c r="D25" s="42" t="s">
        <v>97</v>
      </c>
      <c r="E25" s="24" t="s">
        <v>193</v>
      </c>
      <c r="F25" s="167" t="s">
        <v>286</v>
      </c>
      <c r="G25" s="150" t="s">
        <v>891</v>
      </c>
      <c r="H25" s="150" t="s">
        <v>896</v>
      </c>
      <c r="I25" s="55">
        <v>40</v>
      </c>
      <c r="J25" s="55">
        <v>40</v>
      </c>
      <c r="K25" s="55">
        <v>42</v>
      </c>
      <c r="L25" s="32"/>
      <c r="M25" s="55">
        <v>43</v>
      </c>
      <c r="N25" s="32"/>
      <c r="O25" s="55">
        <v>48</v>
      </c>
      <c r="P25" s="57" t="s">
        <v>135</v>
      </c>
      <c r="Q25" s="153">
        <v>18</v>
      </c>
      <c r="R25" s="53" t="s">
        <v>150</v>
      </c>
      <c r="S25" s="78">
        <v>18</v>
      </c>
      <c r="T25" s="78" t="s">
        <v>587</v>
      </c>
      <c r="U25" s="56">
        <v>18.75</v>
      </c>
      <c r="V25" s="56" t="s">
        <v>332</v>
      </c>
      <c r="W25" s="79">
        <v>18.75</v>
      </c>
      <c r="X25" s="79" t="s">
        <v>353</v>
      </c>
      <c r="Y25" s="41">
        <v>29</v>
      </c>
      <c r="Z25" s="41" t="s">
        <v>379</v>
      </c>
      <c r="AB25" s="41">
        <v>29</v>
      </c>
      <c r="AC25" s="41"/>
      <c r="AD25" s="41">
        <v>64</v>
      </c>
      <c r="AE25" s="41" t="s">
        <v>739</v>
      </c>
      <c r="AF25" s="41">
        <v>63.5</v>
      </c>
      <c r="AG25" s="41"/>
      <c r="AH25" s="25" t="s">
        <v>825</v>
      </c>
      <c r="AI25" s="41">
        <v>52</v>
      </c>
      <c r="AJ25" s="41" t="s">
        <v>898</v>
      </c>
      <c r="AK25" s="28">
        <f t="shared" si="0"/>
        <v>2</v>
      </c>
      <c r="AL25" s="28">
        <f t="shared" si="8"/>
        <v>1</v>
      </c>
      <c r="AM25" s="28">
        <f t="shared" si="9"/>
        <v>5</v>
      </c>
      <c r="AN25" s="21">
        <f t="shared" si="10"/>
        <v>-30</v>
      </c>
      <c r="AO25" s="28">
        <f t="shared" si="11"/>
        <v>0</v>
      </c>
      <c r="AP25" s="28">
        <f t="shared" si="12"/>
        <v>0.75</v>
      </c>
      <c r="AQ25" s="28">
        <f t="shared" si="13"/>
        <v>0</v>
      </c>
      <c r="AR25" s="28">
        <f t="shared" si="14"/>
        <v>10.25</v>
      </c>
      <c r="AS25" s="20"/>
    </row>
    <row r="26" spans="1:45" s="149" customFormat="1" ht="15.75" customHeight="1">
      <c r="A26" s="108" t="s">
        <v>105</v>
      </c>
      <c r="B26" s="149" t="s">
        <v>239</v>
      </c>
      <c r="C26" s="149" t="s">
        <v>240</v>
      </c>
      <c r="D26" s="149" t="s">
        <v>106</v>
      </c>
      <c r="E26" s="24" t="s">
        <v>193</v>
      </c>
      <c r="F26" s="167" t="s">
        <v>286</v>
      </c>
      <c r="G26" s="150" t="s">
        <v>603</v>
      </c>
      <c r="H26" s="151" t="s">
        <v>855</v>
      </c>
      <c r="I26" s="149">
        <v>18.5</v>
      </c>
      <c r="J26" s="149">
        <v>18.5</v>
      </c>
      <c r="K26" s="158">
        <v>19.5</v>
      </c>
      <c r="L26" s="159" t="s">
        <v>107</v>
      </c>
      <c r="M26" s="158">
        <v>22</v>
      </c>
      <c r="N26" s="159" t="s">
        <v>108</v>
      </c>
      <c r="O26" s="160">
        <v>33</v>
      </c>
      <c r="P26" s="161" t="s">
        <v>109</v>
      </c>
      <c r="Q26" s="148">
        <v>34</v>
      </c>
      <c r="R26" s="162" t="s">
        <v>145</v>
      </c>
      <c r="S26" s="148">
        <v>34</v>
      </c>
      <c r="T26" s="148" t="s">
        <v>588</v>
      </c>
      <c r="U26" s="163" t="s">
        <v>360</v>
      </c>
      <c r="V26" s="163" t="s">
        <v>327</v>
      </c>
      <c r="W26" s="165" t="s">
        <v>360</v>
      </c>
      <c r="X26" s="163"/>
      <c r="Y26" s="165" t="s">
        <v>360</v>
      </c>
      <c r="AB26" s="149" t="s">
        <v>687</v>
      </c>
      <c r="AD26" s="149">
        <v>0</v>
      </c>
      <c r="AF26" s="149">
        <v>0</v>
      </c>
      <c r="AK26" s="149">
        <f t="shared" si="0"/>
        <v>1</v>
      </c>
      <c r="AL26" s="149">
        <f t="shared" si="8"/>
        <v>2.5</v>
      </c>
      <c r="AM26" s="149">
        <f t="shared" si="9"/>
        <v>11</v>
      </c>
      <c r="AN26" s="149">
        <f t="shared" si="10"/>
        <v>1</v>
      </c>
      <c r="AO26" s="149">
        <f t="shared" si="11"/>
        <v>0</v>
      </c>
      <c r="AP26" s="149" t="e">
        <f t="shared" si="12"/>
        <v>#VALUE!</v>
      </c>
      <c r="AQ26" s="149" t="e">
        <f t="shared" si="13"/>
        <v>#VALUE!</v>
      </c>
      <c r="AR26" s="149" t="e">
        <f t="shared" si="14"/>
        <v>#VALUE!</v>
      </c>
      <c r="AS26" s="148"/>
    </row>
    <row r="27" spans="1:45" ht="15.75" customHeight="1">
      <c r="A27" s="32" t="s">
        <v>110</v>
      </c>
      <c r="B27" s="32" t="s">
        <v>239</v>
      </c>
      <c r="C27" s="32" t="s">
        <v>240</v>
      </c>
      <c r="D27" s="32" t="s">
        <v>106</v>
      </c>
      <c r="E27" s="24" t="s">
        <v>193</v>
      </c>
      <c r="F27" s="167" t="s">
        <v>286</v>
      </c>
      <c r="G27" s="150" t="s">
        <v>891</v>
      </c>
      <c r="H27" s="150" t="s">
        <v>899</v>
      </c>
      <c r="I27" s="32">
        <v>19</v>
      </c>
      <c r="J27" s="32">
        <v>19</v>
      </c>
      <c r="K27" s="72">
        <v>19</v>
      </c>
      <c r="L27" s="54" t="s">
        <v>111</v>
      </c>
      <c r="M27" s="72">
        <v>19</v>
      </c>
      <c r="N27" s="54" t="s">
        <v>112</v>
      </c>
      <c r="O27" s="55">
        <v>25</v>
      </c>
      <c r="P27" s="75" t="s">
        <v>318</v>
      </c>
      <c r="Q27" s="78">
        <v>25</v>
      </c>
      <c r="R27" s="54" t="s">
        <v>158</v>
      </c>
      <c r="S27" s="78">
        <v>25</v>
      </c>
      <c r="T27" s="78" t="s">
        <v>589</v>
      </c>
      <c r="U27" s="56">
        <v>26.25</v>
      </c>
      <c r="V27" s="56" t="s">
        <v>328</v>
      </c>
      <c r="W27" s="79">
        <v>30</v>
      </c>
      <c r="X27" s="79" t="s">
        <v>349</v>
      </c>
      <c r="Y27" s="41">
        <v>30</v>
      </c>
      <c r="Z27" s="41" t="s">
        <v>375</v>
      </c>
      <c r="AB27" s="41">
        <v>30</v>
      </c>
      <c r="AC27" s="41"/>
      <c r="AD27" s="41"/>
      <c r="AE27" s="41"/>
      <c r="AF27" s="41">
        <v>31</v>
      </c>
      <c r="AG27" s="41" t="s">
        <v>804</v>
      </c>
      <c r="AH27" s="25" t="s">
        <v>825</v>
      </c>
      <c r="AI27" s="41">
        <v>35</v>
      </c>
      <c r="AJ27" s="41"/>
      <c r="AK27" s="28">
        <f t="shared" si="0"/>
        <v>0</v>
      </c>
      <c r="AL27" s="28">
        <f t="shared" si="8"/>
        <v>0</v>
      </c>
      <c r="AM27" s="28">
        <f t="shared" si="9"/>
        <v>6</v>
      </c>
      <c r="AN27" s="28">
        <f t="shared" si="10"/>
        <v>0</v>
      </c>
      <c r="AO27" s="28">
        <f t="shared" si="11"/>
        <v>0</v>
      </c>
      <c r="AP27" s="28">
        <f t="shared" si="12"/>
        <v>1.25</v>
      </c>
      <c r="AQ27" s="28">
        <f t="shared" si="13"/>
        <v>3.75</v>
      </c>
      <c r="AR27" s="28">
        <f t="shared" si="14"/>
        <v>0</v>
      </c>
      <c r="AS27" s="8" t="s">
        <v>283</v>
      </c>
    </row>
    <row r="28" spans="1:45" s="149" customFormat="1" ht="15.75" customHeight="1">
      <c r="A28" s="108" t="s">
        <v>113</v>
      </c>
      <c r="B28" s="149" t="s">
        <v>239</v>
      </c>
      <c r="C28" s="149" t="s">
        <v>240</v>
      </c>
      <c r="D28" s="149" t="s">
        <v>106</v>
      </c>
      <c r="E28" s="24" t="s">
        <v>193</v>
      </c>
      <c r="F28" s="167" t="s">
        <v>286</v>
      </c>
      <c r="G28" s="150" t="s">
        <v>603</v>
      </c>
      <c r="H28" s="154" t="s">
        <v>857</v>
      </c>
      <c r="I28" s="149">
        <v>18</v>
      </c>
      <c r="J28" s="149">
        <v>18</v>
      </c>
      <c r="K28" s="158">
        <v>20</v>
      </c>
      <c r="L28" s="159" t="s">
        <v>115</v>
      </c>
      <c r="M28" s="158">
        <v>22</v>
      </c>
      <c r="N28" s="159" t="s">
        <v>116</v>
      </c>
      <c r="O28" s="160">
        <v>40</v>
      </c>
      <c r="P28" s="161" t="s">
        <v>117</v>
      </c>
      <c r="Q28" s="163" t="s">
        <v>360</v>
      </c>
      <c r="R28" s="162" t="s">
        <v>146</v>
      </c>
      <c r="S28" s="163" t="s">
        <v>360</v>
      </c>
      <c r="T28" s="163" t="s">
        <v>360</v>
      </c>
      <c r="U28" s="163" t="s">
        <v>360</v>
      </c>
      <c r="V28" s="163" t="s">
        <v>146</v>
      </c>
      <c r="W28" s="165" t="s">
        <v>360</v>
      </c>
      <c r="X28" s="163"/>
      <c r="Y28" s="165" t="s">
        <v>360</v>
      </c>
      <c r="Z28" s="163"/>
      <c r="AB28" s="163" t="s">
        <v>687</v>
      </c>
      <c r="AC28" s="163"/>
      <c r="AD28" s="163">
        <v>0</v>
      </c>
      <c r="AF28" s="150">
        <v>0</v>
      </c>
      <c r="AK28" s="149">
        <f t="shared" si="0"/>
        <v>2</v>
      </c>
      <c r="AL28" s="149">
        <f t="shared" si="8"/>
        <v>2</v>
      </c>
      <c r="AM28" s="149">
        <f t="shared" si="9"/>
        <v>18</v>
      </c>
      <c r="AN28" s="149" t="e">
        <f t="shared" si="10"/>
        <v>#VALUE!</v>
      </c>
      <c r="AO28" s="149" t="e">
        <f t="shared" si="11"/>
        <v>#VALUE!</v>
      </c>
      <c r="AP28" s="149" t="e">
        <f t="shared" si="12"/>
        <v>#VALUE!</v>
      </c>
      <c r="AQ28" s="149" t="e">
        <f t="shared" si="13"/>
        <v>#VALUE!</v>
      </c>
      <c r="AR28" s="149" t="e">
        <f t="shared" si="14"/>
        <v>#VALUE!</v>
      </c>
      <c r="AS28" s="148"/>
    </row>
    <row r="29" spans="1:45" ht="15" customHeight="1">
      <c r="A29" s="32" t="s">
        <v>66</v>
      </c>
      <c r="B29" s="32" t="s">
        <v>239</v>
      </c>
      <c r="C29" s="32" t="s">
        <v>240</v>
      </c>
      <c r="D29" s="32" t="s">
        <v>39</v>
      </c>
      <c r="E29" s="24" t="s">
        <v>193</v>
      </c>
      <c r="F29" s="167" t="s">
        <v>286</v>
      </c>
      <c r="G29" s="150" t="s">
        <v>890</v>
      </c>
      <c r="H29" s="150" t="s">
        <v>939</v>
      </c>
      <c r="I29" s="32">
        <v>26</v>
      </c>
      <c r="J29" s="32">
        <v>26</v>
      </c>
      <c r="K29" s="73">
        <v>26.25</v>
      </c>
      <c r="L29" s="54" t="s">
        <v>67</v>
      </c>
      <c r="M29" s="72">
        <v>34</v>
      </c>
      <c r="N29" s="54" t="s">
        <v>68</v>
      </c>
      <c r="O29" s="55">
        <v>52</v>
      </c>
      <c r="P29" s="75" t="s">
        <v>69</v>
      </c>
      <c r="Q29" s="78">
        <v>52</v>
      </c>
      <c r="R29" s="54" t="s">
        <v>154</v>
      </c>
      <c r="S29" s="78">
        <v>52</v>
      </c>
      <c r="T29" s="78" t="s">
        <v>580</v>
      </c>
      <c r="U29" s="56">
        <v>52</v>
      </c>
      <c r="V29" s="56" t="s">
        <v>323</v>
      </c>
      <c r="W29" s="79">
        <v>59</v>
      </c>
      <c r="X29" s="79" t="s">
        <v>593</v>
      </c>
      <c r="Y29" s="41">
        <v>76</v>
      </c>
      <c r="Z29" s="41" t="s">
        <v>381</v>
      </c>
      <c r="AB29" s="41">
        <v>73</v>
      </c>
      <c r="AC29" s="41"/>
      <c r="AD29" s="41"/>
      <c r="AE29" s="41"/>
      <c r="AF29" s="41">
        <v>108</v>
      </c>
      <c r="AG29" s="41" t="s">
        <v>803</v>
      </c>
      <c r="AH29" s="25" t="s">
        <v>825</v>
      </c>
      <c r="AI29" s="192" t="s">
        <v>908</v>
      </c>
      <c r="AJ29" s="41"/>
      <c r="AK29" s="28">
        <f t="shared" si="0"/>
        <v>0.25</v>
      </c>
      <c r="AL29" s="28">
        <f t="shared" si="8"/>
        <v>7.75</v>
      </c>
      <c r="AM29" s="28">
        <f t="shared" si="9"/>
        <v>18</v>
      </c>
      <c r="AN29" s="28">
        <f t="shared" si="10"/>
        <v>0</v>
      </c>
      <c r="AO29" s="28">
        <f t="shared" si="11"/>
        <v>0</v>
      </c>
      <c r="AP29" s="28">
        <f t="shared" si="12"/>
        <v>0</v>
      </c>
      <c r="AQ29" s="28">
        <f t="shared" si="13"/>
        <v>7</v>
      </c>
      <c r="AR29" s="28">
        <f t="shared" si="14"/>
        <v>17</v>
      </c>
    </row>
    <row r="30" spans="1:45" ht="15" customHeight="1">
      <c r="A30" s="32" t="s">
        <v>38</v>
      </c>
      <c r="B30" s="32" t="s">
        <v>239</v>
      </c>
      <c r="C30" s="32" t="s">
        <v>240</v>
      </c>
      <c r="D30" s="32" t="s">
        <v>39</v>
      </c>
      <c r="E30" s="27" t="s">
        <v>304</v>
      </c>
      <c r="F30" s="167" t="s">
        <v>286</v>
      </c>
      <c r="G30" s="150" t="s">
        <v>890</v>
      </c>
      <c r="H30" s="173" t="s">
        <v>849</v>
      </c>
      <c r="I30" s="32">
        <v>19</v>
      </c>
      <c r="J30" s="32">
        <v>19</v>
      </c>
      <c r="K30" s="72">
        <v>19</v>
      </c>
      <c r="L30" s="54" t="s">
        <v>40</v>
      </c>
      <c r="M30" s="72">
        <v>19</v>
      </c>
      <c r="N30" s="54" t="s">
        <v>41</v>
      </c>
      <c r="O30" s="55">
        <v>30</v>
      </c>
      <c r="P30" s="75" t="s">
        <v>314</v>
      </c>
      <c r="Q30" s="78">
        <v>30</v>
      </c>
      <c r="R30" s="54" t="s">
        <v>152</v>
      </c>
      <c r="S30" s="78">
        <v>30</v>
      </c>
      <c r="T30" s="78" t="s">
        <v>578</v>
      </c>
      <c r="U30" s="56">
        <v>31.5</v>
      </c>
      <c r="V30" s="56" t="s">
        <v>320</v>
      </c>
      <c r="W30" s="79">
        <v>33.5</v>
      </c>
      <c r="X30" s="79" t="s">
        <v>337</v>
      </c>
      <c r="Y30" s="41">
        <v>36</v>
      </c>
      <c r="Z30" s="41" t="s">
        <v>365</v>
      </c>
      <c r="AB30" s="41">
        <v>36</v>
      </c>
      <c r="AC30" s="41"/>
      <c r="AD30" s="41">
        <v>70</v>
      </c>
      <c r="AE30" s="41"/>
      <c r="AF30" s="41">
        <v>71</v>
      </c>
      <c r="AG30" s="41" t="s">
        <v>808</v>
      </c>
      <c r="AH30" s="25" t="s">
        <v>825</v>
      </c>
      <c r="AI30" s="41">
        <v>69</v>
      </c>
      <c r="AJ30" s="41"/>
      <c r="AK30" s="28">
        <f t="shared" si="0"/>
        <v>0</v>
      </c>
      <c r="AL30" s="28">
        <f t="shared" si="1"/>
        <v>0</v>
      </c>
      <c r="AM30" s="28">
        <f t="shared" si="2"/>
        <v>11</v>
      </c>
      <c r="AN30" s="28">
        <f t="shared" si="3"/>
        <v>0</v>
      </c>
      <c r="AO30" s="28">
        <f t="shared" si="4"/>
        <v>0</v>
      </c>
      <c r="AP30" s="28">
        <f t="shared" si="5"/>
        <v>1.5</v>
      </c>
      <c r="AQ30" s="28">
        <f t="shared" si="6"/>
        <v>2</v>
      </c>
      <c r="AR30" s="28">
        <f t="shared" si="7"/>
        <v>2.5</v>
      </c>
      <c r="AS30" s="8"/>
    </row>
    <row r="31" spans="1:45" ht="15" customHeight="1">
      <c r="A31" s="32" t="s">
        <v>42</v>
      </c>
      <c r="B31" s="32" t="s">
        <v>239</v>
      </c>
      <c r="C31" s="32" t="s">
        <v>240</v>
      </c>
      <c r="D31" s="32" t="s">
        <v>39</v>
      </c>
      <c r="E31" s="27" t="s">
        <v>304</v>
      </c>
      <c r="F31" s="167" t="s">
        <v>286</v>
      </c>
      <c r="G31" s="150" t="s">
        <v>890</v>
      </c>
      <c r="H31" s="173" t="s">
        <v>851</v>
      </c>
      <c r="I31" s="32">
        <v>18.5</v>
      </c>
      <c r="J31" s="32">
        <v>18.5</v>
      </c>
      <c r="K31" s="72">
        <v>18.5</v>
      </c>
      <c r="L31" s="54" t="s">
        <v>44</v>
      </c>
      <c r="M31" s="72">
        <v>23</v>
      </c>
      <c r="N31" s="54" t="s">
        <v>45</v>
      </c>
      <c r="O31" s="55">
        <v>30</v>
      </c>
      <c r="P31" s="75" t="s">
        <v>315</v>
      </c>
      <c r="Q31" s="78">
        <v>30</v>
      </c>
      <c r="R31" s="54" t="s">
        <v>153</v>
      </c>
      <c r="S31" s="78">
        <v>30</v>
      </c>
      <c r="T31" s="78" t="s">
        <v>579</v>
      </c>
      <c r="U31" s="56">
        <v>30</v>
      </c>
      <c r="V31" s="56" t="s">
        <v>321</v>
      </c>
      <c r="W31" s="71">
        <v>30</v>
      </c>
      <c r="X31" s="79" t="s">
        <v>338</v>
      </c>
      <c r="Y31" s="41">
        <v>30</v>
      </c>
      <c r="Z31" s="41" t="s">
        <v>366</v>
      </c>
      <c r="AB31" s="41">
        <v>30</v>
      </c>
      <c r="AC31" s="41"/>
      <c r="AD31" s="41">
        <v>30</v>
      </c>
      <c r="AE31" s="41"/>
      <c r="AF31" s="41">
        <v>29</v>
      </c>
      <c r="AG31" s="41" t="s">
        <v>807</v>
      </c>
      <c r="AH31" s="41"/>
      <c r="AI31" s="41">
        <v>26</v>
      </c>
      <c r="AJ31" s="41"/>
      <c r="AK31" s="28">
        <f t="shared" si="0"/>
        <v>0</v>
      </c>
      <c r="AL31" s="28">
        <f t="shared" si="1"/>
        <v>4.5</v>
      </c>
      <c r="AM31" s="28">
        <f t="shared" si="2"/>
        <v>7</v>
      </c>
      <c r="AN31" s="28">
        <f t="shared" si="3"/>
        <v>0</v>
      </c>
      <c r="AO31" s="28">
        <f t="shared" si="4"/>
        <v>0</v>
      </c>
      <c r="AP31" s="28">
        <f t="shared" si="5"/>
        <v>0</v>
      </c>
      <c r="AQ31" s="22">
        <f t="shared" si="6"/>
        <v>0</v>
      </c>
      <c r="AR31" s="28">
        <f t="shared" si="7"/>
        <v>0</v>
      </c>
      <c r="AS31" s="8"/>
    </row>
    <row r="32" spans="1:45" s="176" customFormat="1" ht="15" customHeight="1">
      <c r="A32" s="176" t="s">
        <v>46</v>
      </c>
      <c r="B32" s="176" t="s">
        <v>239</v>
      </c>
      <c r="C32" s="176" t="s">
        <v>240</v>
      </c>
      <c r="D32" s="176" t="s">
        <v>39</v>
      </c>
      <c r="E32" s="27" t="s">
        <v>304</v>
      </c>
      <c r="F32" s="167" t="s">
        <v>286</v>
      </c>
      <c r="G32" s="177" t="s">
        <v>891</v>
      </c>
      <c r="H32" s="177" t="s">
        <v>935</v>
      </c>
      <c r="I32" s="176">
        <v>21</v>
      </c>
      <c r="J32" s="176">
        <v>21</v>
      </c>
      <c r="K32" s="178">
        <v>22</v>
      </c>
      <c r="L32" s="179" t="s">
        <v>48</v>
      </c>
      <c r="M32" s="178">
        <v>25</v>
      </c>
      <c r="N32" s="179" t="s">
        <v>49</v>
      </c>
      <c r="O32" s="186">
        <v>38</v>
      </c>
      <c r="P32" s="180" t="s">
        <v>50</v>
      </c>
      <c r="Q32" s="177">
        <v>38</v>
      </c>
      <c r="R32" s="187" t="s">
        <v>140</v>
      </c>
      <c r="S32" s="177">
        <v>38</v>
      </c>
      <c r="T32" s="177">
        <v>38</v>
      </c>
      <c r="U32" s="183">
        <v>38</v>
      </c>
      <c r="V32" s="183" t="s">
        <v>140</v>
      </c>
      <c r="W32" s="183">
        <v>44</v>
      </c>
      <c r="X32" s="183" t="s">
        <v>339</v>
      </c>
      <c r="Y32" s="177">
        <v>54</v>
      </c>
      <c r="Z32" s="177" t="s">
        <v>367</v>
      </c>
      <c r="AB32" s="177">
        <v>53</v>
      </c>
      <c r="AC32" s="177"/>
      <c r="AD32" s="177">
        <v>102</v>
      </c>
      <c r="AE32" s="177"/>
      <c r="AF32" s="177">
        <v>104</v>
      </c>
      <c r="AG32" s="177" t="s">
        <v>936</v>
      </c>
      <c r="AH32" s="177" t="s">
        <v>825</v>
      </c>
      <c r="AI32" s="188" t="s">
        <v>905</v>
      </c>
      <c r="AJ32" s="177"/>
      <c r="AK32" s="176">
        <f t="shared" si="0"/>
        <v>1</v>
      </c>
      <c r="AL32" s="176">
        <f t="shared" si="1"/>
        <v>3</v>
      </c>
      <c r="AM32" s="176">
        <f t="shared" si="2"/>
        <v>13</v>
      </c>
      <c r="AN32" s="176">
        <f t="shared" si="3"/>
        <v>0</v>
      </c>
      <c r="AO32" s="176">
        <f t="shared" si="4"/>
        <v>0</v>
      </c>
      <c r="AP32" s="176">
        <f t="shared" si="5"/>
        <v>0</v>
      </c>
      <c r="AQ32" s="176">
        <f t="shared" si="6"/>
        <v>6</v>
      </c>
      <c r="AR32" s="176">
        <f t="shared" si="7"/>
        <v>10</v>
      </c>
    </row>
    <row r="33" spans="1:45" ht="15" customHeight="1">
      <c r="A33" s="32" t="s">
        <v>51</v>
      </c>
      <c r="B33" s="32" t="s">
        <v>239</v>
      </c>
      <c r="C33" s="32" t="s">
        <v>240</v>
      </c>
      <c r="D33" s="32" t="s">
        <v>39</v>
      </c>
      <c r="E33" s="27" t="s">
        <v>304</v>
      </c>
      <c r="F33" s="167" t="s">
        <v>286</v>
      </c>
      <c r="G33" s="150" t="s">
        <v>890</v>
      </c>
      <c r="H33" s="150" t="s">
        <v>906</v>
      </c>
      <c r="I33" s="32">
        <v>21</v>
      </c>
      <c r="J33" s="32">
        <v>21</v>
      </c>
      <c r="K33" s="72">
        <v>22</v>
      </c>
      <c r="L33" s="54" t="s">
        <v>52</v>
      </c>
      <c r="M33" s="72">
        <v>22</v>
      </c>
      <c r="N33" s="54" t="s">
        <v>53</v>
      </c>
      <c r="O33" s="55">
        <v>34</v>
      </c>
      <c r="P33" s="75" t="s">
        <v>54</v>
      </c>
      <c r="Q33" s="77">
        <v>34</v>
      </c>
      <c r="R33" s="76" t="s">
        <v>136</v>
      </c>
      <c r="S33" s="77">
        <v>34</v>
      </c>
      <c r="T33" s="77">
        <v>34</v>
      </c>
      <c r="U33" s="56">
        <v>34</v>
      </c>
      <c r="V33" s="56" t="s">
        <v>136</v>
      </c>
      <c r="W33" s="71">
        <v>34</v>
      </c>
      <c r="X33" s="79" t="s">
        <v>340</v>
      </c>
      <c r="Y33" s="41">
        <v>34</v>
      </c>
      <c r="Z33" s="41" t="s">
        <v>368</v>
      </c>
      <c r="AB33" s="41">
        <v>35</v>
      </c>
      <c r="AC33" s="41"/>
      <c r="AD33" s="41">
        <v>84</v>
      </c>
      <c r="AE33" s="41"/>
      <c r="AF33" s="41">
        <v>79.5</v>
      </c>
      <c r="AG33" s="41" t="s">
        <v>806</v>
      </c>
      <c r="AH33" s="25" t="s">
        <v>825</v>
      </c>
      <c r="AI33" s="41">
        <v>90</v>
      </c>
      <c r="AJ33" s="41"/>
      <c r="AK33" s="28">
        <f t="shared" si="0"/>
        <v>1</v>
      </c>
      <c r="AL33" s="28">
        <f t="shared" si="1"/>
        <v>0</v>
      </c>
      <c r="AM33" s="28">
        <f t="shared" si="2"/>
        <v>12</v>
      </c>
      <c r="AN33" s="28">
        <f t="shared" si="3"/>
        <v>0</v>
      </c>
      <c r="AO33" s="28">
        <f t="shared" si="4"/>
        <v>0</v>
      </c>
      <c r="AP33" s="28">
        <f t="shared" si="5"/>
        <v>0</v>
      </c>
      <c r="AQ33" s="22">
        <f t="shared" si="6"/>
        <v>0</v>
      </c>
      <c r="AR33" s="28">
        <f t="shared" si="7"/>
        <v>0</v>
      </c>
    </row>
    <row r="34" spans="1:45" s="149" customFormat="1" ht="15" customHeight="1">
      <c r="A34" s="108" t="s">
        <v>55</v>
      </c>
      <c r="B34" s="149" t="s">
        <v>239</v>
      </c>
      <c r="C34" s="149" t="s">
        <v>240</v>
      </c>
      <c r="D34" s="149" t="s">
        <v>39</v>
      </c>
      <c r="E34" s="27" t="s">
        <v>304</v>
      </c>
      <c r="F34" s="167" t="s">
        <v>286</v>
      </c>
      <c r="G34" s="150" t="s">
        <v>603</v>
      </c>
      <c r="H34" s="152" t="s">
        <v>937</v>
      </c>
      <c r="I34" s="149">
        <v>20</v>
      </c>
      <c r="J34" s="149">
        <v>20</v>
      </c>
      <c r="K34" s="189">
        <v>21.5</v>
      </c>
      <c r="L34" s="159" t="s">
        <v>57</v>
      </c>
      <c r="M34" s="158">
        <v>22</v>
      </c>
      <c r="N34" s="159" t="s">
        <v>58</v>
      </c>
      <c r="O34" s="160">
        <v>70</v>
      </c>
      <c r="P34" s="161" t="s">
        <v>59</v>
      </c>
      <c r="Q34" s="148">
        <v>70</v>
      </c>
      <c r="R34" s="162" t="s">
        <v>141</v>
      </c>
      <c r="S34" s="148">
        <v>70</v>
      </c>
      <c r="T34" s="148">
        <v>70</v>
      </c>
      <c r="U34" s="163">
        <v>70</v>
      </c>
      <c r="V34" s="163" t="s">
        <v>322</v>
      </c>
      <c r="W34" s="163" t="s">
        <v>360</v>
      </c>
      <c r="X34" s="163" t="s">
        <v>341</v>
      </c>
      <c r="Y34" s="163" t="s">
        <v>360</v>
      </c>
      <c r="Z34" s="163"/>
      <c r="AB34" s="163" t="s">
        <v>687</v>
      </c>
      <c r="AC34" s="163"/>
      <c r="AD34" s="163">
        <v>0</v>
      </c>
      <c r="AE34" s="163"/>
      <c r="AF34" s="163">
        <v>0</v>
      </c>
      <c r="AG34" s="163"/>
      <c r="AH34" s="163"/>
      <c r="AI34" s="163"/>
      <c r="AJ34" s="163"/>
      <c r="AK34" s="149">
        <f t="shared" si="0"/>
        <v>1.5</v>
      </c>
      <c r="AL34" s="149">
        <f t="shared" si="1"/>
        <v>0.5</v>
      </c>
      <c r="AM34" s="149">
        <f t="shared" si="2"/>
        <v>48</v>
      </c>
      <c r="AN34" s="149">
        <f t="shared" si="3"/>
        <v>0</v>
      </c>
      <c r="AO34" s="149">
        <f t="shared" si="4"/>
        <v>0</v>
      </c>
      <c r="AP34" s="149">
        <f t="shared" si="5"/>
        <v>0</v>
      </c>
      <c r="AQ34" s="149" t="e">
        <f t="shared" si="6"/>
        <v>#VALUE!</v>
      </c>
      <c r="AR34" s="149" t="e">
        <f t="shared" si="7"/>
        <v>#VALUE!</v>
      </c>
      <c r="AS34" s="148"/>
    </row>
    <row r="35" spans="1:45" s="149" customFormat="1" ht="15" customHeight="1">
      <c r="A35" s="176" t="s">
        <v>60</v>
      </c>
      <c r="B35" s="149" t="s">
        <v>239</v>
      </c>
      <c r="C35" s="149" t="s">
        <v>240</v>
      </c>
      <c r="D35" s="149" t="s">
        <v>39</v>
      </c>
      <c r="E35" s="27" t="s">
        <v>304</v>
      </c>
      <c r="F35" s="167" t="s">
        <v>286</v>
      </c>
      <c r="G35" s="150" t="s">
        <v>891</v>
      </c>
      <c r="H35" s="150" t="s">
        <v>938</v>
      </c>
      <c r="I35" s="149">
        <v>19.25</v>
      </c>
      <c r="J35" s="150" t="s">
        <v>575</v>
      </c>
      <c r="K35" s="158">
        <v>20</v>
      </c>
      <c r="L35" s="159" t="s">
        <v>63</v>
      </c>
      <c r="M35" s="158">
        <v>24</v>
      </c>
      <c r="N35" s="159" t="s">
        <v>64</v>
      </c>
      <c r="O35" s="160">
        <v>63</v>
      </c>
      <c r="P35" s="161" t="s">
        <v>65</v>
      </c>
      <c r="Q35" s="148">
        <v>65</v>
      </c>
      <c r="R35" s="162" t="s">
        <v>142</v>
      </c>
      <c r="S35" s="148">
        <v>65</v>
      </c>
      <c r="T35" s="148">
        <v>65</v>
      </c>
      <c r="U35" s="163">
        <v>65</v>
      </c>
      <c r="V35" s="163" t="s">
        <v>142</v>
      </c>
      <c r="W35" s="163">
        <v>73</v>
      </c>
      <c r="X35" s="163" t="s">
        <v>342</v>
      </c>
      <c r="Y35" s="150">
        <v>90</v>
      </c>
      <c r="Z35" s="150" t="s">
        <v>380</v>
      </c>
      <c r="AB35" s="150">
        <v>90</v>
      </c>
      <c r="AC35" s="150"/>
      <c r="AD35" s="150"/>
      <c r="AE35" s="150"/>
      <c r="AF35" s="150">
        <v>13.5</v>
      </c>
      <c r="AG35" s="150"/>
      <c r="AH35" s="150" t="s">
        <v>825</v>
      </c>
      <c r="AI35" s="150"/>
      <c r="AJ35" s="191" t="s">
        <v>907</v>
      </c>
      <c r="AK35" s="149">
        <f t="shared" si="0"/>
        <v>0.75</v>
      </c>
      <c r="AL35" s="149">
        <f t="shared" si="1"/>
        <v>4</v>
      </c>
      <c r="AM35" s="149">
        <f t="shared" si="2"/>
        <v>39</v>
      </c>
      <c r="AN35" s="149">
        <f t="shared" si="3"/>
        <v>2</v>
      </c>
      <c r="AO35" s="149">
        <f t="shared" si="4"/>
        <v>0</v>
      </c>
      <c r="AP35" s="149">
        <f t="shared" si="5"/>
        <v>0</v>
      </c>
      <c r="AQ35" s="149">
        <f t="shared" si="6"/>
        <v>8</v>
      </c>
      <c r="AR35" s="149">
        <f t="shared" si="7"/>
        <v>17</v>
      </c>
      <c r="AS35" s="149" t="s">
        <v>283</v>
      </c>
    </row>
    <row r="36" spans="1:45" s="149" customFormat="1" ht="19.2" customHeight="1">
      <c r="A36" s="108" t="s">
        <v>118</v>
      </c>
      <c r="B36" s="149" t="s">
        <v>239</v>
      </c>
      <c r="C36" s="149" t="s">
        <v>240</v>
      </c>
      <c r="D36" s="149" t="s">
        <v>119</v>
      </c>
      <c r="E36" s="27" t="s">
        <v>304</v>
      </c>
      <c r="F36" s="167" t="s">
        <v>286</v>
      </c>
      <c r="G36" s="150" t="s">
        <v>890</v>
      </c>
      <c r="H36" s="109" t="s">
        <v>940</v>
      </c>
      <c r="I36" s="149">
        <v>16.5</v>
      </c>
      <c r="J36" s="149">
        <v>16.5</v>
      </c>
      <c r="K36" s="158">
        <v>16.5</v>
      </c>
      <c r="L36" s="159" t="s">
        <v>120</v>
      </c>
      <c r="M36" s="158">
        <v>22</v>
      </c>
      <c r="N36" s="159" t="s">
        <v>121</v>
      </c>
      <c r="O36" s="160">
        <v>42</v>
      </c>
      <c r="P36" s="161" t="s">
        <v>122</v>
      </c>
      <c r="Q36" s="149">
        <v>42</v>
      </c>
      <c r="R36" s="162" t="s">
        <v>147</v>
      </c>
      <c r="S36" s="149">
        <v>42</v>
      </c>
      <c r="T36" s="150" t="s">
        <v>590</v>
      </c>
      <c r="U36" s="163">
        <v>42</v>
      </c>
      <c r="V36" s="163" t="s">
        <v>329</v>
      </c>
      <c r="W36" s="163">
        <v>45</v>
      </c>
      <c r="X36" s="163" t="s">
        <v>350</v>
      </c>
      <c r="Y36" s="150">
        <v>48</v>
      </c>
      <c r="Z36" s="150" t="s">
        <v>376</v>
      </c>
      <c r="AB36" s="150">
        <v>47</v>
      </c>
      <c r="AC36" s="150"/>
      <c r="AD36" s="150">
        <v>48</v>
      </c>
      <c r="AE36" s="150" t="s">
        <v>852</v>
      </c>
      <c r="AF36" s="150">
        <v>0</v>
      </c>
      <c r="AG36" s="150"/>
      <c r="AH36" s="150"/>
      <c r="AI36" s="150"/>
      <c r="AJ36" s="150"/>
      <c r="AK36" s="149">
        <f t="shared" si="0"/>
        <v>0</v>
      </c>
      <c r="AL36" s="149">
        <f t="shared" si="1"/>
        <v>5.5</v>
      </c>
      <c r="AM36" s="149">
        <f t="shared" si="2"/>
        <v>20</v>
      </c>
      <c r="AN36" s="149">
        <f t="shared" si="3"/>
        <v>0</v>
      </c>
      <c r="AO36" s="149">
        <f t="shared" si="4"/>
        <v>0</v>
      </c>
      <c r="AP36" s="149">
        <f t="shared" si="5"/>
        <v>0</v>
      </c>
      <c r="AQ36" s="149">
        <f t="shared" si="6"/>
        <v>3</v>
      </c>
      <c r="AR36" s="149">
        <f t="shared" si="7"/>
        <v>3</v>
      </c>
      <c r="AS36" s="148"/>
    </row>
    <row r="37" spans="1:45" s="149" customFormat="1" ht="15.75" customHeight="1">
      <c r="A37" s="190" t="s">
        <v>123</v>
      </c>
      <c r="B37" s="149" t="s">
        <v>239</v>
      </c>
      <c r="C37" s="149" t="s">
        <v>240</v>
      </c>
      <c r="D37" s="149" t="s">
        <v>119</v>
      </c>
      <c r="E37" s="27" t="s">
        <v>304</v>
      </c>
      <c r="F37" s="167" t="s">
        <v>286</v>
      </c>
      <c r="G37" s="150" t="s">
        <v>890</v>
      </c>
      <c r="H37" s="157" t="s">
        <v>902</v>
      </c>
      <c r="I37" s="149">
        <v>10</v>
      </c>
      <c r="J37" s="149">
        <v>10</v>
      </c>
      <c r="K37" s="158">
        <v>10</v>
      </c>
      <c r="L37" s="159" t="s">
        <v>125</v>
      </c>
      <c r="M37" s="158">
        <v>12</v>
      </c>
      <c r="N37" s="159" t="s">
        <v>126</v>
      </c>
      <c r="O37" s="160">
        <v>32</v>
      </c>
      <c r="P37" s="161" t="s">
        <v>127</v>
      </c>
      <c r="Q37" s="148">
        <v>32</v>
      </c>
      <c r="R37" s="162" t="s">
        <v>148</v>
      </c>
      <c r="S37" s="148">
        <v>32</v>
      </c>
      <c r="T37" s="148" t="s">
        <v>591</v>
      </c>
      <c r="U37" s="163">
        <v>33</v>
      </c>
      <c r="V37" s="163" t="s">
        <v>330</v>
      </c>
      <c r="W37" s="163">
        <v>37</v>
      </c>
      <c r="X37" s="163" t="s">
        <v>351</v>
      </c>
      <c r="Y37" s="150">
        <v>37</v>
      </c>
      <c r="Z37" s="150" t="s">
        <v>377</v>
      </c>
      <c r="AB37" s="150">
        <v>37</v>
      </c>
      <c r="AC37" s="150"/>
      <c r="AD37" s="150">
        <v>0</v>
      </c>
      <c r="AE37" s="150" t="s">
        <v>742</v>
      </c>
      <c r="AF37" s="150">
        <v>0</v>
      </c>
      <c r="AG37" s="150"/>
      <c r="AH37" s="150"/>
      <c r="AI37" s="150"/>
      <c r="AJ37" s="150"/>
      <c r="AK37" s="149">
        <f t="shared" si="0"/>
        <v>0</v>
      </c>
      <c r="AL37" s="149">
        <f t="shared" si="1"/>
        <v>2</v>
      </c>
      <c r="AM37" s="149">
        <f t="shared" si="2"/>
        <v>20</v>
      </c>
      <c r="AN37" s="149">
        <f t="shared" si="3"/>
        <v>0</v>
      </c>
      <c r="AO37" s="149">
        <f t="shared" si="4"/>
        <v>0</v>
      </c>
      <c r="AP37" s="149">
        <f t="shared" si="5"/>
        <v>1</v>
      </c>
      <c r="AQ37" s="149">
        <f t="shared" si="6"/>
        <v>4</v>
      </c>
      <c r="AR37" s="149">
        <f t="shared" si="7"/>
        <v>0</v>
      </c>
      <c r="AS37" s="150"/>
    </row>
    <row r="38" spans="1:45" ht="15.75" customHeight="1">
      <c r="A38" s="32" t="s">
        <v>128</v>
      </c>
      <c r="B38" s="32" t="s">
        <v>239</v>
      </c>
      <c r="C38" s="32" t="s">
        <v>240</v>
      </c>
      <c r="D38" s="32" t="s">
        <v>119</v>
      </c>
      <c r="E38" s="27" t="s">
        <v>304</v>
      </c>
      <c r="F38" s="26" t="s">
        <v>286</v>
      </c>
      <c r="G38" s="150" t="s">
        <v>891</v>
      </c>
      <c r="H38" s="173" t="s">
        <v>904</v>
      </c>
      <c r="I38" s="32">
        <v>9</v>
      </c>
      <c r="J38" s="32">
        <v>9</v>
      </c>
      <c r="K38" s="72">
        <v>9</v>
      </c>
      <c r="L38" s="54" t="s">
        <v>131</v>
      </c>
      <c r="M38" s="72">
        <v>13</v>
      </c>
      <c r="N38" s="54" t="s">
        <v>132</v>
      </c>
      <c r="O38" s="55">
        <v>36</v>
      </c>
      <c r="P38" s="75" t="s">
        <v>133</v>
      </c>
      <c r="Q38" s="77">
        <v>36</v>
      </c>
      <c r="R38" s="76" t="s">
        <v>149</v>
      </c>
      <c r="S38" s="77">
        <v>36</v>
      </c>
      <c r="T38" s="77" t="s">
        <v>592</v>
      </c>
      <c r="U38" s="56">
        <v>36</v>
      </c>
      <c r="V38" s="56" t="s">
        <v>331</v>
      </c>
      <c r="W38" s="79">
        <v>43</v>
      </c>
      <c r="X38" s="79" t="s">
        <v>352</v>
      </c>
      <c r="Y38" s="41">
        <v>51</v>
      </c>
      <c r="Z38" s="41" t="s">
        <v>378</v>
      </c>
      <c r="AB38" s="41">
        <v>51</v>
      </c>
      <c r="AC38" s="41"/>
      <c r="AD38" s="41">
        <v>82</v>
      </c>
      <c r="AE38" s="41" t="s">
        <v>735</v>
      </c>
      <c r="AF38" s="41">
        <v>88</v>
      </c>
      <c r="AG38" s="41" t="s">
        <v>805</v>
      </c>
      <c r="AH38" s="25" t="s">
        <v>825</v>
      </c>
      <c r="AI38" s="41">
        <v>91</v>
      </c>
      <c r="AJ38" s="41" t="s">
        <v>903</v>
      </c>
      <c r="AK38" s="28">
        <f t="shared" si="0"/>
        <v>0</v>
      </c>
      <c r="AL38" s="28">
        <f t="shared" si="1"/>
        <v>4</v>
      </c>
      <c r="AM38" s="28">
        <f t="shared" si="2"/>
        <v>23</v>
      </c>
      <c r="AN38" s="28">
        <f t="shared" si="3"/>
        <v>0</v>
      </c>
      <c r="AO38" s="28">
        <f t="shared" si="4"/>
        <v>0</v>
      </c>
      <c r="AP38" s="28">
        <f t="shared" si="5"/>
        <v>0</v>
      </c>
      <c r="AQ38" s="28">
        <f t="shared" si="6"/>
        <v>7</v>
      </c>
      <c r="AR38" s="28">
        <f t="shared" si="7"/>
        <v>8</v>
      </c>
      <c r="AS38" s="8"/>
    </row>
    <row r="39" spans="1:45" s="22" customFormat="1" ht="15.75" hidden="1" customHeight="1">
      <c r="A39" s="114" t="s">
        <v>205</v>
      </c>
      <c r="B39" s="22" t="s">
        <v>239</v>
      </c>
      <c r="C39" s="22" t="s">
        <v>240</v>
      </c>
      <c r="D39" s="22" t="s">
        <v>291</v>
      </c>
      <c r="I39" s="22">
        <f>AVERAGE(I13:I17)</f>
        <v>19.100000000000001</v>
      </c>
      <c r="K39" s="22">
        <f>AVERAGE(K13:K17)</f>
        <v>19.82</v>
      </c>
      <c r="M39" s="22">
        <f>AVERAGE(M13:M17)</f>
        <v>21.65</v>
      </c>
      <c r="O39" s="22">
        <f>AVERAGE(O13:O17)</f>
        <v>30.4</v>
      </c>
      <c r="Q39" s="22">
        <f>AVERAGE(Q13:Q17)</f>
        <v>30.4</v>
      </c>
      <c r="S39" s="22">
        <f>AVERAGE(S13:S17)</f>
        <v>30.4</v>
      </c>
      <c r="T39" s="22">
        <f>AVERAGE(T13:T17)</f>
        <v>30.4</v>
      </c>
      <c r="U39" s="22">
        <f>AVERAGE(U13:U17)</f>
        <v>35</v>
      </c>
      <c r="V39" s="22" t="e">
        <f>AVERAGE(V13:V17)</f>
        <v>#DIV/0!</v>
      </c>
      <c r="W39" s="21">
        <f>AVERAGE(W13:W16)</f>
        <v>37.166666666666664</v>
      </c>
      <c r="X39" s="22" t="e">
        <f>AVERAGE(X13:X17)</f>
        <v>#DIV/0!</v>
      </c>
      <c r="Y39" s="22">
        <f>AVERAGE(Y13:Y17)</f>
        <v>38.166666666666664</v>
      </c>
      <c r="AK39" s="22">
        <f t="shared" si="0"/>
        <v>0.71999999999999886</v>
      </c>
      <c r="AL39" s="22">
        <f t="shared" ref="AL39:AL47" si="15">M39-K39</f>
        <v>1.8299999999999983</v>
      </c>
      <c r="AM39" s="22">
        <f t="shared" ref="AM39:AM47" si="16">O39-M39</f>
        <v>8.75</v>
      </c>
      <c r="AN39" s="22">
        <f t="shared" ref="AN39:AN47" si="17">Q39-O39</f>
        <v>0</v>
      </c>
      <c r="AO39" s="22">
        <f t="shared" ref="AO39:AO47" si="18">S39-Q39</f>
        <v>0</v>
      </c>
      <c r="AP39" s="22">
        <f t="shared" ref="AP39:AP47" si="19">U39-S39</f>
        <v>4.6000000000000014</v>
      </c>
      <c r="AQ39" s="22">
        <f t="shared" ref="AQ39:AQ47" si="20">W39-U39</f>
        <v>2.1666666666666643</v>
      </c>
      <c r="AR39" s="22">
        <f t="shared" ref="AR39:AR47" si="21">Y39-W39</f>
        <v>1</v>
      </c>
    </row>
    <row r="40" spans="1:45" s="22" customFormat="1" ht="15.75" hidden="1" customHeight="1">
      <c r="A40" s="114" t="s">
        <v>205</v>
      </c>
      <c r="B40" s="22" t="s">
        <v>239</v>
      </c>
      <c r="C40" s="22" t="s">
        <v>240</v>
      </c>
      <c r="D40" s="22" t="s">
        <v>292</v>
      </c>
      <c r="I40" s="22">
        <f>AVERAGE(I29:I35)</f>
        <v>20.678571428571427</v>
      </c>
      <c r="K40" s="115">
        <f>AVERAGE(K29:K35)</f>
        <v>21.321428571428573</v>
      </c>
      <c r="M40" s="22">
        <f>AVERAGE(M29:M35)</f>
        <v>24.142857142857142</v>
      </c>
      <c r="O40" s="22">
        <f>AVERAGE(O29:O35)</f>
        <v>45.285714285714285</v>
      </c>
      <c r="Q40" s="22">
        <f>AVERAGE(Q29:Q35)</f>
        <v>45.571428571428569</v>
      </c>
      <c r="S40" s="22">
        <f>AVERAGE(S29:S35)</f>
        <v>45.571428571428569</v>
      </c>
      <c r="T40" s="22">
        <f>AVERAGE(T30:T35)</f>
        <v>51.75</v>
      </c>
      <c r="U40" s="22">
        <f>AVERAGE(U29:U35)</f>
        <v>45.785714285714285</v>
      </c>
      <c r="V40" s="22" t="e">
        <f>AVERAGE(V30:V35)</f>
        <v>#DIV/0!</v>
      </c>
      <c r="W40" s="22">
        <f>AVERAGE(W29:W35)</f>
        <v>45.583333333333336</v>
      </c>
      <c r="X40" s="22" t="e">
        <f>AVERAGE(X30:X35)</f>
        <v>#DIV/0!</v>
      </c>
      <c r="Y40" s="22">
        <f>AVERAGE(Y29:Y35)</f>
        <v>53.333333333333336</v>
      </c>
      <c r="AK40" s="22">
        <f t="shared" si="0"/>
        <v>0.6428571428571459</v>
      </c>
      <c r="AL40" s="22">
        <f t="shared" si="15"/>
        <v>2.8214285714285694</v>
      </c>
      <c r="AM40" s="22">
        <f t="shared" si="16"/>
        <v>21.142857142857142</v>
      </c>
      <c r="AN40" s="22">
        <f t="shared" si="17"/>
        <v>0.2857142857142847</v>
      </c>
      <c r="AO40" s="22">
        <f t="shared" si="18"/>
        <v>0</v>
      </c>
      <c r="AP40" s="22">
        <f t="shared" si="19"/>
        <v>0.2142857142857153</v>
      </c>
      <c r="AQ40" s="22">
        <f t="shared" si="20"/>
        <v>-0.202380952380949</v>
      </c>
      <c r="AR40" s="22">
        <f t="shared" si="21"/>
        <v>7.75</v>
      </c>
    </row>
    <row r="41" spans="1:45" s="22" customFormat="1" ht="15.75" hidden="1" customHeight="1">
      <c r="A41" s="114" t="s">
        <v>205</v>
      </c>
      <c r="B41" s="22" t="s">
        <v>239</v>
      </c>
      <c r="C41" s="22" t="s">
        <v>240</v>
      </c>
      <c r="D41" s="22" t="s">
        <v>293</v>
      </c>
      <c r="I41" s="22">
        <f>AVERAGE(I18:I19)</f>
        <v>18.25</v>
      </c>
      <c r="K41" s="22">
        <f>AVERAGE(K18:K19)</f>
        <v>18.875</v>
      </c>
      <c r="M41" s="22">
        <f>AVERAGE(M18:M19)</f>
        <v>20</v>
      </c>
      <c r="O41" s="22">
        <f>AVERAGE(O18:O19)</f>
        <v>27.5</v>
      </c>
      <c r="Q41" s="22">
        <f>AVERAGE(Q18:Q19)</f>
        <v>27.5</v>
      </c>
      <c r="S41" s="22">
        <f>AVERAGE(S18:S19)</f>
        <v>27.5</v>
      </c>
      <c r="T41" s="22" t="e">
        <f>AVERAGE(T18:T19)</f>
        <v>#DIV/0!</v>
      </c>
      <c r="U41" s="22">
        <f>AVERAGE(U18:U19)</f>
        <v>27.5</v>
      </c>
      <c r="V41" s="22" t="e">
        <f>AVERAGE(V18:V19)</f>
        <v>#DIV/0!</v>
      </c>
      <c r="W41" s="21">
        <f>AVERAGE(W18:X18)</f>
        <v>37</v>
      </c>
      <c r="X41" s="21">
        <f>AVERAGE(X18:Y18)</f>
        <v>38</v>
      </c>
      <c r="Y41" s="21">
        <f>AVERAGE(Y18:Z18)</f>
        <v>38</v>
      </c>
      <c r="AK41" s="22">
        <f t="shared" si="0"/>
        <v>0.625</v>
      </c>
      <c r="AL41" s="22">
        <f t="shared" si="15"/>
        <v>1.125</v>
      </c>
      <c r="AM41" s="22">
        <f t="shared" si="16"/>
        <v>7.5</v>
      </c>
      <c r="AN41" s="22">
        <f t="shared" si="17"/>
        <v>0</v>
      </c>
      <c r="AO41" s="22">
        <f t="shared" si="18"/>
        <v>0</v>
      </c>
      <c r="AP41" s="22">
        <f t="shared" si="19"/>
        <v>0</v>
      </c>
      <c r="AQ41" s="22">
        <f t="shared" si="20"/>
        <v>9.5</v>
      </c>
      <c r="AR41" s="22">
        <f t="shared" si="21"/>
        <v>1</v>
      </c>
    </row>
    <row r="42" spans="1:45" s="22" customFormat="1" ht="15.75" hidden="1" customHeight="1">
      <c r="A42" s="114" t="s">
        <v>205</v>
      </c>
      <c r="B42" s="22" t="s">
        <v>239</v>
      </c>
      <c r="C42" s="22" t="s">
        <v>240</v>
      </c>
      <c r="D42" s="25" t="s">
        <v>596</v>
      </c>
      <c r="I42" s="22">
        <f>AVERAGE(I20:I21)</f>
        <v>16.5</v>
      </c>
      <c r="K42" s="115">
        <f>AVERAGE(K20:K21)</f>
        <v>17</v>
      </c>
      <c r="M42" s="22">
        <f t="shared" ref="M42:Y42" si="22">AVERAGE(M20:M21)</f>
        <v>19</v>
      </c>
      <c r="N42" s="22" t="e">
        <f t="shared" si="22"/>
        <v>#DIV/0!</v>
      </c>
      <c r="O42" s="22">
        <f t="shared" si="22"/>
        <v>25.5</v>
      </c>
      <c r="P42" s="22" t="e">
        <f t="shared" si="22"/>
        <v>#DIV/0!</v>
      </c>
      <c r="Q42" s="22">
        <f t="shared" si="22"/>
        <v>25.5</v>
      </c>
      <c r="R42" s="22" t="e">
        <f t="shared" si="22"/>
        <v>#DIV/0!</v>
      </c>
      <c r="S42" s="22">
        <f t="shared" si="22"/>
        <v>25.5</v>
      </c>
      <c r="T42" s="22">
        <f t="shared" si="22"/>
        <v>38</v>
      </c>
      <c r="U42" s="22">
        <f t="shared" si="22"/>
        <v>25.5</v>
      </c>
      <c r="V42" s="22" t="e">
        <f t="shared" si="22"/>
        <v>#DIV/0!</v>
      </c>
      <c r="W42" s="22">
        <f t="shared" si="22"/>
        <v>33.25</v>
      </c>
      <c r="X42" s="22" t="e">
        <f t="shared" si="22"/>
        <v>#DIV/0!</v>
      </c>
      <c r="Y42" s="22">
        <f t="shared" si="22"/>
        <v>37.5</v>
      </c>
      <c r="AK42" s="22">
        <f t="shared" si="0"/>
        <v>0.5</v>
      </c>
      <c r="AL42" s="22">
        <f t="shared" si="15"/>
        <v>2</v>
      </c>
      <c r="AM42" s="22">
        <f t="shared" si="16"/>
        <v>6.5</v>
      </c>
      <c r="AN42" s="22">
        <f t="shared" si="17"/>
        <v>0</v>
      </c>
      <c r="AO42" s="22">
        <f t="shared" si="18"/>
        <v>0</v>
      </c>
      <c r="AP42" s="22">
        <f t="shared" si="19"/>
        <v>0</v>
      </c>
      <c r="AQ42" s="22">
        <f t="shared" si="20"/>
        <v>7.75</v>
      </c>
      <c r="AR42" s="22">
        <f t="shared" si="21"/>
        <v>4.25</v>
      </c>
    </row>
    <row r="43" spans="1:45" s="22" customFormat="1" ht="15.75" hidden="1" customHeight="1">
      <c r="A43" s="114" t="s">
        <v>205</v>
      </c>
      <c r="B43" s="22" t="s">
        <v>239</v>
      </c>
      <c r="C43" s="22" t="s">
        <v>240</v>
      </c>
      <c r="D43" s="22" t="s">
        <v>294</v>
      </c>
      <c r="I43" s="22">
        <f>AVERAGE(I22)</f>
        <v>33</v>
      </c>
      <c r="K43" s="22">
        <f>AVERAGE(K22)</f>
        <v>36</v>
      </c>
      <c r="M43" s="22">
        <f>AVERAGE(M22)</f>
        <v>36</v>
      </c>
      <c r="O43" s="22">
        <f>AVERAGE(O22)</f>
        <v>37</v>
      </c>
      <c r="Q43" s="22">
        <f>AVERAGE(Q22)</f>
        <v>37</v>
      </c>
      <c r="S43" s="22">
        <f t="shared" ref="S43:Y43" si="23">AVERAGE(S22)</f>
        <v>37</v>
      </c>
      <c r="T43" s="22" t="e">
        <f t="shared" si="23"/>
        <v>#DIV/0!</v>
      </c>
      <c r="U43" s="22">
        <f t="shared" si="23"/>
        <v>37</v>
      </c>
      <c r="V43" s="22" t="e">
        <f t="shared" si="23"/>
        <v>#DIV/0!</v>
      </c>
      <c r="W43" s="22">
        <f t="shared" si="23"/>
        <v>40</v>
      </c>
      <c r="X43" s="22" t="e">
        <f t="shared" si="23"/>
        <v>#DIV/0!</v>
      </c>
      <c r="Y43" s="22">
        <f t="shared" si="23"/>
        <v>40</v>
      </c>
      <c r="AK43" s="22">
        <f t="shared" si="0"/>
        <v>3</v>
      </c>
      <c r="AL43" s="22">
        <f t="shared" si="15"/>
        <v>0</v>
      </c>
      <c r="AM43" s="22">
        <f t="shared" si="16"/>
        <v>1</v>
      </c>
      <c r="AN43" s="22">
        <f t="shared" si="17"/>
        <v>0</v>
      </c>
      <c r="AO43" s="22">
        <f t="shared" si="18"/>
        <v>0</v>
      </c>
      <c r="AP43" s="22">
        <f t="shared" si="19"/>
        <v>0</v>
      </c>
      <c r="AQ43" s="22">
        <f t="shared" si="20"/>
        <v>3</v>
      </c>
      <c r="AR43" s="22">
        <f t="shared" si="21"/>
        <v>0</v>
      </c>
    </row>
    <row r="44" spans="1:45" s="22" customFormat="1" ht="15.75" hidden="1" customHeight="1">
      <c r="A44" s="114" t="s">
        <v>205</v>
      </c>
      <c r="B44" s="22" t="s">
        <v>239</v>
      </c>
      <c r="C44" s="22" t="s">
        <v>240</v>
      </c>
      <c r="D44" s="22" t="s">
        <v>296</v>
      </c>
      <c r="I44" s="22">
        <f t="shared" ref="I44:P44" si="24">AVERAGE(I23:I25)</f>
        <v>27.333333333333332</v>
      </c>
      <c r="J44" s="22">
        <f t="shared" si="24"/>
        <v>27.333333333333332</v>
      </c>
      <c r="K44" s="22">
        <f t="shared" si="24"/>
        <v>29</v>
      </c>
      <c r="L44" s="22" t="e">
        <f t="shared" si="24"/>
        <v>#DIV/0!</v>
      </c>
      <c r="M44" s="22">
        <f t="shared" si="24"/>
        <v>30</v>
      </c>
      <c r="N44" s="22" t="e">
        <f t="shared" si="24"/>
        <v>#DIV/0!</v>
      </c>
      <c r="O44" s="22">
        <f t="shared" si="24"/>
        <v>36</v>
      </c>
      <c r="P44" s="22" t="e">
        <f t="shared" si="24"/>
        <v>#DIV/0!</v>
      </c>
      <c r="Q44" s="21">
        <f t="shared" ref="Q44:Y44" si="25">AVERAGE(Q23:Q24)</f>
        <v>33</v>
      </c>
      <c r="R44" s="21" t="e">
        <f t="shared" si="25"/>
        <v>#DIV/0!</v>
      </c>
      <c r="S44" s="21">
        <f t="shared" si="25"/>
        <v>33</v>
      </c>
      <c r="T44" s="21" t="e">
        <f t="shared" si="25"/>
        <v>#DIV/0!</v>
      </c>
      <c r="U44" s="21">
        <f t="shared" si="25"/>
        <v>33</v>
      </c>
      <c r="V44" s="21" t="e">
        <f t="shared" si="25"/>
        <v>#DIV/0!</v>
      </c>
      <c r="W44" s="21">
        <f t="shared" si="25"/>
        <v>37</v>
      </c>
      <c r="X44" s="21" t="e">
        <f t="shared" si="25"/>
        <v>#DIV/0!</v>
      </c>
      <c r="Y44" s="21">
        <f t="shared" si="25"/>
        <v>17</v>
      </c>
      <c r="Z44" s="22" t="e">
        <f>AVERAGE(Z23:Z25)</f>
        <v>#DIV/0!</v>
      </c>
      <c r="AK44" s="22">
        <f>AVERAGE(AK23:AK25)</f>
        <v>1.6666666666666667</v>
      </c>
      <c r="AL44" s="22">
        <f t="shared" si="15"/>
        <v>1</v>
      </c>
      <c r="AM44" s="22">
        <f t="shared" si="16"/>
        <v>6</v>
      </c>
      <c r="AN44" s="22">
        <f t="shared" si="17"/>
        <v>-3</v>
      </c>
      <c r="AO44" s="22">
        <f t="shared" si="18"/>
        <v>0</v>
      </c>
      <c r="AP44" s="22">
        <f t="shared" si="19"/>
        <v>0</v>
      </c>
      <c r="AQ44" s="22">
        <f t="shared" si="20"/>
        <v>4</v>
      </c>
      <c r="AR44" s="22">
        <f t="shared" si="21"/>
        <v>-20</v>
      </c>
    </row>
    <row r="45" spans="1:45" s="22" customFormat="1" ht="15.75" hidden="1" customHeight="1">
      <c r="A45" s="114" t="s">
        <v>205</v>
      </c>
      <c r="B45" s="22" t="s">
        <v>239</v>
      </c>
      <c r="C45" s="22" t="s">
        <v>240</v>
      </c>
      <c r="D45" s="22" t="s">
        <v>295</v>
      </c>
      <c r="I45" s="22">
        <f t="shared" ref="I45:Y45" si="26">AVERAGE(I26:I28)</f>
        <v>18.5</v>
      </c>
      <c r="J45" s="22">
        <f t="shared" si="26"/>
        <v>18.5</v>
      </c>
      <c r="K45" s="22">
        <f t="shared" si="26"/>
        <v>19.5</v>
      </c>
      <c r="L45" s="22" t="e">
        <f t="shared" si="26"/>
        <v>#DIV/0!</v>
      </c>
      <c r="M45" s="22">
        <f t="shared" si="26"/>
        <v>21</v>
      </c>
      <c r="N45" s="22" t="e">
        <f t="shared" si="26"/>
        <v>#DIV/0!</v>
      </c>
      <c r="O45" s="22">
        <f t="shared" si="26"/>
        <v>32.666666666666664</v>
      </c>
      <c r="P45" s="22" t="e">
        <f t="shared" si="26"/>
        <v>#DIV/0!</v>
      </c>
      <c r="Q45" s="22">
        <f t="shared" si="26"/>
        <v>29.5</v>
      </c>
      <c r="R45" s="22" t="e">
        <f t="shared" si="26"/>
        <v>#DIV/0!</v>
      </c>
      <c r="S45" s="22">
        <f t="shared" si="26"/>
        <v>29.5</v>
      </c>
      <c r="T45" s="22" t="e">
        <f t="shared" si="26"/>
        <v>#DIV/0!</v>
      </c>
      <c r="U45" s="22">
        <f t="shared" si="26"/>
        <v>26.25</v>
      </c>
      <c r="V45" s="22" t="e">
        <f t="shared" si="26"/>
        <v>#DIV/0!</v>
      </c>
      <c r="W45" s="22">
        <f t="shared" si="26"/>
        <v>30</v>
      </c>
      <c r="X45" s="22" t="e">
        <f t="shared" si="26"/>
        <v>#DIV/0!</v>
      </c>
      <c r="Y45" s="22">
        <f t="shared" si="26"/>
        <v>30</v>
      </c>
      <c r="AK45" s="22">
        <f>K45-I45</f>
        <v>1</v>
      </c>
      <c r="AL45" s="22">
        <f t="shared" si="15"/>
        <v>1.5</v>
      </c>
      <c r="AM45" s="22">
        <f t="shared" si="16"/>
        <v>11.666666666666664</v>
      </c>
      <c r="AN45" s="22">
        <f t="shared" si="17"/>
        <v>-3.1666666666666643</v>
      </c>
      <c r="AO45" s="22">
        <f t="shared" si="18"/>
        <v>0</v>
      </c>
      <c r="AP45" s="22">
        <f t="shared" si="19"/>
        <v>-3.25</v>
      </c>
      <c r="AQ45" s="22">
        <f t="shared" si="20"/>
        <v>3.75</v>
      </c>
      <c r="AR45" s="22">
        <f t="shared" si="21"/>
        <v>0</v>
      </c>
    </row>
    <row r="46" spans="1:45" s="22" customFormat="1" ht="15.75" hidden="1" customHeight="1">
      <c r="A46" s="114" t="s">
        <v>205</v>
      </c>
      <c r="B46" s="22" t="s">
        <v>239</v>
      </c>
      <c r="C46" s="22" t="s">
        <v>240</v>
      </c>
      <c r="D46" s="22" t="s">
        <v>297</v>
      </c>
      <c r="I46" s="22">
        <f>AVERAGE(I36:I38)</f>
        <v>11.833333333333334</v>
      </c>
      <c r="K46" s="22">
        <f>AVERAGE(K36:K38)</f>
        <v>11.833333333333334</v>
      </c>
      <c r="M46" s="22">
        <f>AVERAGE(M36:M38)</f>
        <v>15.666666666666666</v>
      </c>
      <c r="O46" s="22">
        <f>AVERAGE(O36:O38)</f>
        <v>36.666666666666664</v>
      </c>
      <c r="Q46" s="22">
        <f>AVERAGE(Q36:Q38)</f>
        <v>36.666666666666664</v>
      </c>
      <c r="S46" s="22">
        <f>AVERAGE(S36:S38)</f>
        <v>36.666666666666664</v>
      </c>
      <c r="T46" s="22" t="e">
        <f t="shared" ref="T46:Y46" si="27">AVERAGE(T36:T38)</f>
        <v>#DIV/0!</v>
      </c>
      <c r="U46" s="22">
        <f t="shared" si="27"/>
        <v>37</v>
      </c>
      <c r="V46" s="22" t="e">
        <f t="shared" si="27"/>
        <v>#DIV/0!</v>
      </c>
      <c r="W46" s="22">
        <f t="shared" si="27"/>
        <v>41.666666666666664</v>
      </c>
      <c r="X46" s="22" t="e">
        <f t="shared" si="27"/>
        <v>#DIV/0!</v>
      </c>
      <c r="Y46" s="22">
        <f t="shared" si="27"/>
        <v>45.333333333333336</v>
      </c>
      <c r="AK46" s="22">
        <f>K46-I46</f>
        <v>0</v>
      </c>
      <c r="AL46" s="22">
        <f t="shared" si="15"/>
        <v>3.8333333333333321</v>
      </c>
      <c r="AM46" s="22">
        <f t="shared" si="16"/>
        <v>21</v>
      </c>
      <c r="AN46" s="22">
        <f t="shared" si="17"/>
        <v>0</v>
      </c>
      <c r="AO46" s="22">
        <f t="shared" si="18"/>
        <v>0</v>
      </c>
      <c r="AP46" s="22">
        <f t="shared" si="19"/>
        <v>0.3333333333333357</v>
      </c>
      <c r="AQ46" s="22">
        <f t="shared" si="20"/>
        <v>4.6666666666666643</v>
      </c>
      <c r="AR46" s="22">
        <f t="shared" si="21"/>
        <v>3.6666666666666714</v>
      </c>
    </row>
    <row r="47" spans="1:45" s="22" customFormat="1" ht="15.75" customHeight="1">
      <c r="A47" s="114" t="s">
        <v>206</v>
      </c>
      <c r="B47" s="22" t="s">
        <v>239</v>
      </c>
      <c r="C47" s="22" t="s">
        <v>240</v>
      </c>
      <c r="D47" s="22" t="s">
        <v>674</v>
      </c>
      <c r="I47" s="22">
        <f>AVERAGE(I13:I19,I20:I25,I26:I35,I36:I38)</f>
        <v>19.83653846153846</v>
      </c>
      <c r="J47" s="22">
        <f>AVERAGE(J13:J19,J20:J25,J26:J28,J36:J38)</f>
        <v>20.117647058823529</v>
      </c>
      <c r="K47" s="115">
        <f>AVERAGE(K13:K19,K20:K25,K26:K35,K36:K38)</f>
        <v>20.657692307692308</v>
      </c>
      <c r="L47" s="22" t="e">
        <f>AVERAGE(L13:L19,L20:L25,L26:L28,L36:L38)</f>
        <v>#DIV/0!</v>
      </c>
      <c r="M47" s="22">
        <f>AVERAGE(M13:M19,M20:M25,M26:N35,M36:M38)</f>
        <v>22.740384615384617</v>
      </c>
      <c r="N47" s="22" t="e">
        <f>AVERAGE(N13:N19,N20:N25,N26:N28,N36:N38)</f>
        <v>#DIV/0!</v>
      </c>
      <c r="O47" s="22">
        <f>AVERAGE(O13:O19,O20:O25,O26:O35,O36:O38)</f>
        <v>35.692307692307693</v>
      </c>
      <c r="P47" s="22" t="e">
        <f>AVERAGE(P13:P19,P20:P25,P26:P28,P36:P38)</f>
        <v>#DIV/0!</v>
      </c>
      <c r="Q47" s="22">
        <f>AVERAGE(Q13:Q19,Q20:Q24,Q26:Q27,Q29:Q38)</f>
        <v>35.375</v>
      </c>
      <c r="R47" s="22" t="e">
        <f>AVERAGE(R13:R19,R20:R24,R26:R28,R36:R38)</f>
        <v>#DIV/0!</v>
      </c>
      <c r="S47" s="22">
        <f>AVERAGE(S13:S19,S20:S24,S26:S27,S29:S38)</f>
        <v>35.375</v>
      </c>
      <c r="T47" s="22">
        <f>AVERAGE(T13:T19,T20:T24,T26:T28,T36:T38)</f>
        <v>31.666666666666668</v>
      </c>
      <c r="U47" s="22">
        <f>AVERAGE(U13:U15,U17:U24,U27,U29:U38)</f>
        <v>36.670454545454547</v>
      </c>
      <c r="V47" s="22" t="e">
        <f>AVERAGE(V13:V19,V20:V24,V26:V28,V36:V38)</f>
        <v>#DIV/0!</v>
      </c>
      <c r="W47" s="22">
        <f>AVERAGE(W13:W15,W18,W20:W24,W27,W29:W33,W35:W38)</f>
        <v>39.868421052631582</v>
      </c>
      <c r="X47" s="22" t="e">
        <f>AVERAGE(X13:X19,X20:X24,X26:X28,X36:X38)</f>
        <v>#DIV/0!</v>
      </c>
      <c r="Y47" s="22">
        <f>AVERAGE(Y13:Y15,Y18,Y20:Y22,Y24,Y27,Y29:Y33,Y35:Y38)</f>
        <v>43.75</v>
      </c>
      <c r="AH47" s="25"/>
      <c r="AK47" s="22">
        <f>K47-I47</f>
        <v>0.82115384615384812</v>
      </c>
      <c r="AL47" s="22">
        <f t="shared" si="15"/>
        <v>2.0826923076923087</v>
      </c>
      <c r="AM47" s="22">
        <f t="shared" si="16"/>
        <v>12.951923076923077</v>
      </c>
      <c r="AN47" s="22">
        <f t="shared" si="17"/>
        <v>-0.3173076923076934</v>
      </c>
      <c r="AO47" s="22">
        <f t="shared" si="18"/>
        <v>0</v>
      </c>
      <c r="AP47" s="22">
        <f t="shared" si="19"/>
        <v>1.2954545454545467</v>
      </c>
      <c r="AQ47" s="22">
        <f t="shared" si="20"/>
        <v>3.1979665071770356</v>
      </c>
      <c r="AR47" s="22">
        <f t="shared" si="21"/>
        <v>3.8815789473684177</v>
      </c>
    </row>
    <row r="48" spans="1:45" s="22" customFormat="1" ht="15.75" customHeight="1">
      <c r="A48" s="114" t="s">
        <v>682</v>
      </c>
      <c r="B48" s="32" t="s">
        <v>239</v>
      </c>
      <c r="C48" s="32" t="s">
        <v>240</v>
      </c>
      <c r="D48" s="32" t="s">
        <v>119</v>
      </c>
      <c r="E48" s="27" t="s">
        <v>304</v>
      </c>
      <c r="F48" s="26" t="s">
        <v>858</v>
      </c>
      <c r="G48" s="150" t="s">
        <v>603</v>
      </c>
      <c r="H48" s="8" t="s">
        <v>847</v>
      </c>
      <c r="K48" s="115"/>
      <c r="AB48" s="22">
        <v>13.5</v>
      </c>
      <c r="AD48" s="22">
        <v>13</v>
      </c>
      <c r="AE48" s="22" t="s">
        <v>734</v>
      </c>
      <c r="AF48" s="22">
        <v>13.5</v>
      </c>
      <c r="AH48" s="25" t="s">
        <v>825</v>
      </c>
      <c r="AI48" s="22">
        <v>12</v>
      </c>
    </row>
    <row r="49" spans="1:45" s="22" customFormat="1" ht="15.75" customHeight="1">
      <c r="A49" s="114" t="s">
        <v>683</v>
      </c>
      <c r="B49" s="32" t="s">
        <v>239</v>
      </c>
      <c r="C49" s="32" t="s">
        <v>240</v>
      </c>
      <c r="D49" s="32" t="s">
        <v>119</v>
      </c>
      <c r="E49" s="27" t="s">
        <v>304</v>
      </c>
      <c r="F49" s="26" t="s">
        <v>858</v>
      </c>
      <c r="G49" s="150" t="s">
        <v>603</v>
      </c>
      <c r="H49" s="8" t="s">
        <v>848</v>
      </c>
      <c r="K49" s="115"/>
      <c r="AB49" s="22">
        <v>11.5</v>
      </c>
      <c r="AD49" s="22">
        <v>12.5</v>
      </c>
      <c r="AF49" s="22">
        <v>15</v>
      </c>
      <c r="AH49" s="25" t="s">
        <v>825</v>
      </c>
      <c r="AI49" s="22">
        <v>15</v>
      </c>
    </row>
    <row r="50" spans="1:45" s="22" customFormat="1" ht="15.75" customHeight="1">
      <c r="A50" s="114" t="s">
        <v>684</v>
      </c>
      <c r="B50" s="32" t="s">
        <v>239</v>
      </c>
      <c r="C50" s="32" t="s">
        <v>240</v>
      </c>
      <c r="D50" s="32" t="s">
        <v>119</v>
      </c>
      <c r="E50" s="27" t="s">
        <v>304</v>
      </c>
      <c r="F50" s="26" t="s">
        <v>858</v>
      </c>
      <c r="G50" s="150" t="s">
        <v>603</v>
      </c>
      <c r="H50" s="8" t="s">
        <v>848</v>
      </c>
      <c r="K50" s="115"/>
      <c r="AB50" s="22">
        <v>10</v>
      </c>
      <c r="AD50" s="22">
        <v>12</v>
      </c>
      <c r="AG50" s="22" t="s">
        <v>811</v>
      </c>
    </row>
    <row r="51" spans="1:45" s="22" customFormat="1" ht="15.75" customHeight="1">
      <c r="A51" s="156" t="s">
        <v>685</v>
      </c>
      <c r="B51" s="32" t="s">
        <v>239</v>
      </c>
      <c r="C51" s="32" t="s">
        <v>240</v>
      </c>
      <c r="D51" s="32" t="s">
        <v>119</v>
      </c>
      <c r="E51" s="27" t="s">
        <v>304</v>
      </c>
      <c r="F51" s="26" t="s">
        <v>858</v>
      </c>
      <c r="G51" s="150" t="s">
        <v>603</v>
      </c>
      <c r="H51" s="155" t="s">
        <v>856</v>
      </c>
      <c r="K51" s="115"/>
      <c r="AB51" s="22">
        <v>11</v>
      </c>
      <c r="AD51" s="22">
        <v>0</v>
      </c>
      <c r="AE51" s="79" t="s">
        <v>743</v>
      </c>
      <c r="AF51" s="79">
        <v>0</v>
      </c>
      <c r="AG51" s="79" t="s">
        <v>530</v>
      </c>
      <c r="AH51" s="79"/>
      <c r="AI51" s="79"/>
      <c r="AJ51" s="79"/>
    </row>
    <row r="52" spans="1:45" s="22" customFormat="1" ht="15.75" customHeight="1">
      <c r="A52" s="114" t="s">
        <v>686</v>
      </c>
      <c r="B52" s="32" t="s">
        <v>239</v>
      </c>
      <c r="C52" s="32" t="s">
        <v>240</v>
      </c>
      <c r="D52" s="32" t="s">
        <v>119</v>
      </c>
      <c r="E52" s="27" t="s">
        <v>304</v>
      </c>
      <c r="F52" s="26" t="s">
        <v>858</v>
      </c>
      <c r="G52" s="150" t="s">
        <v>603</v>
      </c>
      <c r="H52" s="8" t="s">
        <v>847</v>
      </c>
      <c r="K52" s="115"/>
      <c r="AB52" s="22">
        <v>9</v>
      </c>
      <c r="AF52" s="22">
        <v>11.5</v>
      </c>
      <c r="AH52" s="25" t="s">
        <v>825</v>
      </c>
      <c r="AI52" s="22">
        <v>17</v>
      </c>
    </row>
    <row r="53" spans="1:45" ht="15.75" customHeight="1">
      <c r="A53" s="80" t="s">
        <v>168</v>
      </c>
      <c r="B53" s="82" t="s">
        <v>239</v>
      </c>
      <c r="C53" s="80" t="s">
        <v>233</v>
      </c>
      <c r="D53" s="83" t="s">
        <v>289</v>
      </c>
      <c r="E53" s="27" t="s">
        <v>304</v>
      </c>
      <c r="F53" s="83" t="s">
        <v>220</v>
      </c>
      <c r="G53" s="150" t="s">
        <v>603</v>
      </c>
      <c r="H53" s="150" t="s">
        <v>847</v>
      </c>
      <c r="I53" s="82"/>
      <c r="J53" s="82"/>
      <c r="K53" s="82"/>
      <c r="L53" s="82"/>
      <c r="M53" s="82"/>
      <c r="N53" s="82"/>
      <c r="O53" s="82"/>
      <c r="P53" s="82"/>
      <c r="Q53" s="80"/>
      <c r="R53" s="80">
        <v>10.5</v>
      </c>
      <c r="S53" s="80">
        <v>10.5</v>
      </c>
      <c r="T53" s="80">
        <v>10.5</v>
      </c>
      <c r="U53" s="86">
        <v>10.5</v>
      </c>
      <c r="V53" s="86" t="s">
        <v>435</v>
      </c>
      <c r="W53" s="86">
        <v>17</v>
      </c>
      <c r="X53" s="86" t="s">
        <v>72</v>
      </c>
      <c r="Y53" s="83">
        <v>18</v>
      </c>
      <c r="Z53" s="83" t="s">
        <v>436</v>
      </c>
      <c r="AA53" s="83">
        <v>15</v>
      </c>
      <c r="AB53" s="83"/>
      <c r="AC53" s="83"/>
      <c r="AD53" s="83">
        <v>19</v>
      </c>
      <c r="AE53" s="83"/>
      <c r="AF53" s="83">
        <v>21</v>
      </c>
      <c r="AG53" s="83"/>
      <c r="AH53" s="83" t="s">
        <v>779</v>
      </c>
      <c r="AI53" s="83">
        <v>21</v>
      </c>
      <c r="AJ53" s="83"/>
      <c r="AN53" s="18"/>
      <c r="AO53" s="28"/>
      <c r="AP53" s="28">
        <f t="shared" ref="AP53:AP75" si="28">U53-S53</f>
        <v>0</v>
      </c>
      <c r="AQ53" s="28">
        <f t="shared" ref="AQ53:AQ75" si="29">W53-U53</f>
        <v>6.5</v>
      </c>
      <c r="AR53" s="28">
        <f t="shared" ref="AR53:AR75" si="30">Y53-W53</f>
        <v>1</v>
      </c>
      <c r="AS53" s="16" t="s">
        <v>226</v>
      </c>
    </row>
    <row r="54" spans="1:45" ht="15.75" customHeight="1">
      <c r="A54" s="80" t="s">
        <v>170</v>
      </c>
      <c r="B54" s="82" t="s">
        <v>239</v>
      </c>
      <c r="C54" s="80" t="s">
        <v>233</v>
      </c>
      <c r="D54" s="83" t="s">
        <v>289</v>
      </c>
      <c r="E54" s="27" t="s">
        <v>304</v>
      </c>
      <c r="F54" s="83" t="s">
        <v>220</v>
      </c>
      <c r="G54" s="150" t="s">
        <v>603</v>
      </c>
      <c r="H54" s="150" t="s">
        <v>847</v>
      </c>
      <c r="I54" s="82"/>
      <c r="J54" s="82"/>
      <c r="K54" s="82"/>
      <c r="L54" s="82"/>
      <c r="M54" s="82"/>
      <c r="N54" s="82"/>
      <c r="O54" s="82"/>
      <c r="P54" s="82"/>
      <c r="Q54" s="80"/>
      <c r="R54" s="80">
        <v>13</v>
      </c>
      <c r="S54" s="80">
        <v>13</v>
      </c>
      <c r="T54" s="80">
        <v>13</v>
      </c>
      <c r="U54" s="86">
        <v>14</v>
      </c>
      <c r="V54" s="86" t="s">
        <v>390</v>
      </c>
      <c r="W54" s="86">
        <v>15</v>
      </c>
      <c r="X54" s="86" t="s">
        <v>429</v>
      </c>
      <c r="Y54" s="83">
        <v>17.75</v>
      </c>
      <c r="Z54" s="83" t="s">
        <v>421</v>
      </c>
      <c r="AA54" s="83">
        <v>15.5</v>
      </c>
      <c r="AB54" s="83"/>
      <c r="AC54" s="83"/>
      <c r="AD54" s="83"/>
      <c r="AE54" s="83" t="s">
        <v>753</v>
      </c>
      <c r="AF54" s="86">
        <v>18.5</v>
      </c>
      <c r="AG54" s="83"/>
      <c r="AH54" s="83" t="s">
        <v>779</v>
      </c>
      <c r="AI54" s="83">
        <v>20</v>
      </c>
      <c r="AJ54" s="83"/>
      <c r="AN54" s="18"/>
      <c r="AO54" s="28"/>
      <c r="AP54" s="28">
        <f t="shared" si="28"/>
        <v>1</v>
      </c>
      <c r="AQ54" s="28">
        <f t="shared" si="29"/>
        <v>1</v>
      </c>
      <c r="AR54" s="28">
        <f t="shared" si="30"/>
        <v>2.75</v>
      </c>
      <c r="AS54" s="16" t="s">
        <v>226</v>
      </c>
    </row>
    <row r="55" spans="1:45" s="82" customFormat="1" ht="15.75" customHeight="1">
      <c r="A55" s="81" t="s">
        <v>459</v>
      </c>
      <c r="B55" s="82" t="s">
        <v>239</v>
      </c>
      <c r="C55" s="80" t="s">
        <v>233</v>
      </c>
      <c r="D55" s="83" t="s">
        <v>289</v>
      </c>
      <c r="E55" s="27" t="s">
        <v>304</v>
      </c>
      <c r="F55" s="83" t="s">
        <v>220</v>
      </c>
      <c r="G55" s="150" t="s">
        <v>891</v>
      </c>
      <c r="H55" s="150" t="s">
        <v>944</v>
      </c>
      <c r="Q55" s="80"/>
      <c r="R55" s="80">
        <v>14</v>
      </c>
      <c r="S55" s="80">
        <v>14</v>
      </c>
      <c r="T55" s="80">
        <v>14</v>
      </c>
      <c r="U55" s="86">
        <v>14</v>
      </c>
      <c r="V55" s="86" t="s">
        <v>390</v>
      </c>
      <c r="W55" s="86">
        <v>17</v>
      </c>
      <c r="X55" s="86" t="s">
        <v>72</v>
      </c>
      <c r="Y55" s="86">
        <v>8</v>
      </c>
      <c r="Z55" s="86" t="s">
        <v>464</v>
      </c>
      <c r="AA55" s="86">
        <v>10</v>
      </c>
      <c r="AB55" s="86"/>
      <c r="AC55" s="86"/>
      <c r="AD55" s="86">
        <v>19</v>
      </c>
      <c r="AE55" s="86"/>
      <c r="AG55" s="86" t="s">
        <v>811</v>
      </c>
      <c r="AH55" s="86"/>
      <c r="AI55" s="86">
        <v>19</v>
      </c>
      <c r="AJ55" s="86"/>
      <c r="AP55" s="82">
        <f t="shared" si="28"/>
        <v>0</v>
      </c>
      <c r="AQ55" s="82">
        <f t="shared" si="29"/>
        <v>3</v>
      </c>
      <c r="AR55" s="82">
        <f t="shared" si="30"/>
        <v>-9</v>
      </c>
      <c r="AS55" s="84" t="s">
        <v>226</v>
      </c>
    </row>
    <row r="56" spans="1:45" s="82" customFormat="1" ht="15.75" customHeight="1">
      <c r="A56" s="80" t="s">
        <v>172</v>
      </c>
      <c r="B56" s="82" t="s">
        <v>239</v>
      </c>
      <c r="C56" s="80" t="s">
        <v>233</v>
      </c>
      <c r="D56" s="83" t="s">
        <v>289</v>
      </c>
      <c r="E56" s="27" t="s">
        <v>304</v>
      </c>
      <c r="F56" s="83" t="s">
        <v>220</v>
      </c>
      <c r="G56" s="150" t="s">
        <v>891</v>
      </c>
      <c r="H56" s="150" t="s">
        <v>944</v>
      </c>
      <c r="Q56" s="80"/>
      <c r="R56" s="80">
        <v>12</v>
      </c>
      <c r="S56" s="80">
        <v>12</v>
      </c>
      <c r="T56" s="80">
        <v>12</v>
      </c>
      <c r="U56" s="86">
        <v>12</v>
      </c>
      <c r="V56" s="86" t="s">
        <v>452</v>
      </c>
      <c r="W56" s="86">
        <v>22</v>
      </c>
      <c r="X56" s="86" t="s">
        <v>121</v>
      </c>
      <c r="Y56" s="83">
        <v>13.5</v>
      </c>
      <c r="Z56" s="83" t="s">
        <v>453</v>
      </c>
      <c r="AA56" s="82">
        <v>10.5</v>
      </c>
      <c r="AD56" s="82">
        <v>14</v>
      </c>
      <c r="AF56" s="82">
        <v>15</v>
      </c>
      <c r="AH56" s="82" t="s">
        <v>779</v>
      </c>
      <c r="AI56" s="82">
        <v>14</v>
      </c>
      <c r="AP56" s="82">
        <f t="shared" si="28"/>
        <v>0</v>
      </c>
      <c r="AQ56" s="82">
        <f t="shared" si="29"/>
        <v>10</v>
      </c>
      <c r="AR56" s="82">
        <f t="shared" si="30"/>
        <v>-8.5</v>
      </c>
      <c r="AS56" s="84" t="s">
        <v>226</v>
      </c>
    </row>
    <row r="57" spans="1:45" ht="15.75" customHeight="1">
      <c r="A57" s="85" t="s">
        <v>224</v>
      </c>
      <c r="B57" s="82" t="s">
        <v>239</v>
      </c>
      <c r="C57" s="80" t="s">
        <v>233</v>
      </c>
      <c r="D57" s="83" t="s">
        <v>289</v>
      </c>
      <c r="E57" s="27" t="s">
        <v>304</v>
      </c>
      <c r="F57" s="83" t="s">
        <v>220</v>
      </c>
      <c r="G57" s="150" t="s">
        <v>891</v>
      </c>
      <c r="H57" s="173" t="s">
        <v>945</v>
      </c>
      <c r="I57" s="82"/>
      <c r="J57" s="82"/>
      <c r="K57" s="82"/>
      <c r="L57" s="82"/>
      <c r="M57" s="82"/>
      <c r="N57" s="82"/>
      <c r="O57" s="82"/>
      <c r="P57" s="82"/>
      <c r="Q57" s="80"/>
      <c r="R57" s="80">
        <v>12</v>
      </c>
      <c r="S57" s="80">
        <v>12</v>
      </c>
      <c r="T57" s="80">
        <v>12</v>
      </c>
      <c r="U57" s="86">
        <v>14</v>
      </c>
      <c r="V57" s="86" t="s">
        <v>390</v>
      </c>
      <c r="W57" s="86">
        <v>18</v>
      </c>
      <c r="X57" s="86" t="s">
        <v>114</v>
      </c>
      <c r="Y57" s="83">
        <v>18</v>
      </c>
      <c r="Z57" s="83" t="s">
        <v>451</v>
      </c>
      <c r="AA57" s="83">
        <v>17</v>
      </c>
      <c r="AB57" s="83"/>
      <c r="AC57" s="83"/>
      <c r="AD57" s="83">
        <v>27</v>
      </c>
      <c r="AE57" s="83"/>
      <c r="AF57" s="83">
        <v>26</v>
      </c>
      <c r="AG57" s="83" t="s">
        <v>799</v>
      </c>
      <c r="AH57" s="83" t="s">
        <v>779</v>
      </c>
      <c r="AI57" s="83">
        <v>24</v>
      </c>
      <c r="AJ57" s="83"/>
      <c r="AN57" s="18"/>
      <c r="AO57" s="28"/>
      <c r="AP57" s="28">
        <f t="shared" si="28"/>
        <v>2</v>
      </c>
      <c r="AQ57" s="28">
        <f t="shared" si="29"/>
        <v>4</v>
      </c>
      <c r="AR57" s="28">
        <f t="shared" si="30"/>
        <v>0</v>
      </c>
      <c r="AS57" s="16" t="s">
        <v>226</v>
      </c>
    </row>
    <row r="58" spans="1:45" s="82" customFormat="1" ht="15.75" customHeight="1">
      <c r="A58" s="80" t="s">
        <v>173</v>
      </c>
      <c r="B58" s="82" t="s">
        <v>239</v>
      </c>
      <c r="C58" s="80" t="s">
        <v>233</v>
      </c>
      <c r="D58" s="83" t="s">
        <v>289</v>
      </c>
      <c r="E58" s="27" t="s">
        <v>304</v>
      </c>
      <c r="F58" s="83" t="s">
        <v>220</v>
      </c>
      <c r="G58" s="150" t="s">
        <v>603</v>
      </c>
      <c r="H58" s="150" t="s">
        <v>928</v>
      </c>
      <c r="Q58" s="80"/>
      <c r="R58" s="80">
        <v>9</v>
      </c>
      <c r="S58" s="80">
        <v>9</v>
      </c>
      <c r="T58" s="80">
        <v>9</v>
      </c>
      <c r="U58" s="86">
        <v>10</v>
      </c>
      <c r="V58" s="86" t="s">
        <v>124</v>
      </c>
      <c r="W58" s="86" t="s">
        <v>360</v>
      </c>
      <c r="X58" s="86" t="s">
        <v>463</v>
      </c>
      <c r="Y58" s="86" t="s">
        <v>360</v>
      </c>
      <c r="Z58" s="86" t="s">
        <v>463</v>
      </c>
      <c r="AA58" s="83" t="s">
        <v>360</v>
      </c>
      <c r="AB58" s="83"/>
      <c r="AC58" s="83"/>
      <c r="AD58" s="83">
        <v>0</v>
      </c>
      <c r="AE58" s="83"/>
      <c r="AF58" s="83">
        <v>0</v>
      </c>
      <c r="AG58" s="83"/>
      <c r="AH58" s="83"/>
      <c r="AI58" s="83">
        <v>0</v>
      </c>
      <c r="AJ58" s="83"/>
      <c r="AP58" s="82">
        <f t="shared" si="28"/>
        <v>1</v>
      </c>
      <c r="AQ58" s="82" t="e">
        <f t="shared" si="29"/>
        <v>#VALUE!</v>
      </c>
      <c r="AR58" s="82" t="e">
        <f t="shared" si="30"/>
        <v>#VALUE!</v>
      </c>
      <c r="AS58" s="84" t="s">
        <v>226</v>
      </c>
    </row>
    <row r="59" spans="1:45" s="82" customFormat="1" ht="15.75" customHeight="1">
      <c r="A59" s="80" t="s">
        <v>176</v>
      </c>
      <c r="B59" s="82" t="s">
        <v>239</v>
      </c>
      <c r="C59" s="80" t="s">
        <v>233</v>
      </c>
      <c r="D59" s="83" t="s">
        <v>289</v>
      </c>
      <c r="E59" s="27" t="s">
        <v>304</v>
      </c>
      <c r="F59" s="83" t="s">
        <v>220</v>
      </c>
      <c r="G59" s="150" t="s">
        <v>603</v>
      </c>
      <c r="H59" s="150" t="s">
        <v>929</v>
      </c>
      <c r="Q59" s="80"/>
      <c r="R59" s="80">
        <v>10.5</v>
      </c>
      <c r="S59" s="80">
        <v>11.5</v>
      </c>
      <c r="T59" s="80">
        <v>11.5</v>
      </c>
      <c r="U59" s="86">
        <v>12</v>
      </c>
      <c r="V59" s="86" t="s">
        <v>439</v>
      </c>
      <c r="W59" s="86">
        <v>12</v>
      </c>
      <c r="X59" s="86" t="s">
        <v>444</v>
      </c>
      <c r="Y59" s="83">
        <v>12</v>
      </c>
      <c r="Z59" s="83" t="s">
        <v>450</v>
      </c>
      <c r="AA59" s="86">
        <v>10.5</v>
      </c>
      <c r="AB59" s="86"/>
      <c r="AC59" s="86"/>
      <c r="AD59" s="86">
        <v>12</v>
      </c>
      <c r="AE59" s="86"/>
      <c r="AF59" s="86">
        <v>13</v>
      </c>
      <c r="AG59" s="86"/>
      <c r="AH59" s="86" t="s">
        <v>779</v>
      </c>
      <c r="AI59" s="86">
        <v>10</v>
      </c>
      <c r="AJ59" s="86"/>
      <c r="AP59" s="82">
        <f t="shared" si="28"/>
        <v>0.5</v>
      </c>
      <c r="AQ59" s="82">
        <f t="shared" si="29"/>
        <v>0</v>
      </c>
      <c r="AR59" s="82">
        <f t="shared" si="30"/>
        <v>0</v>
      </c>
      <c r="AS59" s="84" t="s">
        <v>226</v>
      </c>
    </row>
    <row r="60" spans="1:45" ht="15.75" customHeight="1">
      <c r="A60" s="81" t="s">
        <v>457</v>
      </c>
      <c r="B60" s="82" t="s">
        <v>239</v>
      </c>
      <c r="C60" s="80" t="s">
        <v>233</v>
      </c>
      <c r="D60" s="83" t="s">
        <v>289</v>
      </c>
      <c r="E60" s="27" t="s">
        <v>304</v>
      </c>
      <c r="F60" s="83" t="s">
        <v>220</v>
      </c>
      <c r="G60" s="150" t="s">
        <v>603</v>
      </c>
      <c r="H60" s="150" t="s">
        <v>847</v>
      </c>
      <c r="I60" s="82"/>
      <c r="J60" s="82"/>
      <c r="K60" s="82"/>
      <c r="L60" s="82"/>
      <c r="M60" s="82"/>
      <c r="N60" s="82"/>
      <c r="O60" s="82"/>
      <c r="P60" s="82"/>
      <c r="Q60" s="80"/>
      <c r="R60" s="80">
        <v>11</v>
      </c>
      <c r="S60" s="80">
        <v>12</v>
      </c>
      <c r="T60" s="80">
        <v>12</v>
      </c>
      <c r="U60" s="86">
        <v>12</v>
      </c>
      <c r="V60" s="86" t="s">
        <v>439</v>
      </c>
      <c r="W60" s="86">
        <v>13</v>
      </c>
      <c r="X60" s="86" t="s">
        <v>454</v>
      </c>
      <c r="Y60" s="86">
        <v>16.75</v>
      </c>
      <c r="Z60" s="86" t="s">
        <v>455</v>
      </c>
      <c r="AA60" s="86">
        <v>13</v>
      </c>
      <c r="AB60" s="86"/>
      <c r="AC60" s="86"/>
      <c r="AD60" s="86"/>
      <c r="AE60" s="86"/>
      <c r="AF60" s="86">
        <v>14</v>
      </c>
      <c r="AG60" s="86"/>
      <c r="AH60" s="86" t="s">
        <v>779</v>
      </c>
      <c r="AI60" s="86">
        <v>15</v>
      </c>
      <c r="AJ60" s="86"/>
      <c r="AN60" s="18"/>
      <c r="AO60" s="28"/>
      <c r="AP60" s="28">
        <f t="shared" si="28"/>
        <v>0</v>
      </c>
      <c r="AQ60" s="28">
        <f t="shared" si="29"/>
        <v>1</v>
      </c>
      <c r="AR60" s="28">
        <f t="shared" si="30"/>
        <v>3.75</v>
      </c>
      <c r="AS60" s="16" t="s">
        <v>226</v>
      </c>
    </row>
    <row r="61" spans="1:45" ht="15.75" customHeight="1">
      <c r="A61" s="80" t="s">
        <v>179</v>
      </c>
      <c r="B61" s="82" t="s">
        <v>239</v>
      </c>
      <c r="C61" s="80" t="s">
        <v>233</v>
      </c>
      <c r="D61" s="83" t="s">
        <v>289</v>
      </c>
      <c r="E61" s="27" t="s">
        <v>304</v>
      </c>
      <c r="F61" s="83" t="s">
        <v>220</v>
      </c>
      <c r="G61" s="150" t="s">
        <v>603</v>
      </c>
      <c r="H61" s="150" t="s">
        <v>847</v>
      </c>
      <c r="I61" s="82"/>
      <c r="J61" s="82"/>
      <c r="K61" s="82"/>
      <c r="L61" s="82"/>
      <c r="M61" s="82"/>
      <c r="N61" s="82"/>
      <c r="O61" s="82"/>
      <c r="P61" s="82"/>
      <c r="Q61" s="80"/>
      <c r="R61" s="80">
        <v>13</v>
      </c>
      <c r="S61" s="80">
        <v>14</v>
      </c>
      <c r="T61" s="80">
        <v>14</v>
      </c>
      <c r="U61" s="86">
        <v>14.5</v>
      </c>
      <c r="V61" s="86" t="s">
        <v>461</v>
      </c>
      <c r="W61" s="86">
        <v>20</v>
      </c>
      <c r="X61" s="86" t="s">
        <v>56</v>
      </c>
      <c r="Y61" s="83">
        <v>21.5</v>
      </c>
      <c r="Z61" s="83" t="s">
        <v>462</v>
      </c>
      <c r="AA61" s="83">
        <v>19</v>
      </c>
      <c r="AB61" s="83"/>
      <c r="AC61" s="83"/>
      <c r="AD61" s="83">
        <v>48</v>
      </c>
      <c r="AE61" s="83"/>
      <c r="AF61" s="83">
        <v>50</v>
      </c>
      <c r="AG61" s="83"/>
      <c r="AH61" s="83" t="s">
        <v>779</v>
      </c>
      <c r="AI61" s="83">
        <v>46</v>
      </c>
      <c r="AJ61" s="83"/>
      <c r="AN61" s="18"/>
      <c r="AO61" s="28"/>
      <c r="AP61" s="28">
        <f t="shared" si="28"/>
        <v>0.5</v>
      </c>
      <c r="AQ61" s="28">
        <f t="shared" si="29"/>
        <v>5.5</v>
      </c>
      <c r="AR61" s="28">
        <f t="shared" si="30"/>
        <v>1.5</v>
      </c>
      <c r="AS61" s="16" t="s">
        <v>226</v>
      </c>
    </row>
    <row r="62" spans="1:45" s="82" customFormat="1" ht="15.75" customHeight="1">
      <c r="A62" s="80" t="s">
        <v>180</v>
      </c>
      <c r="B62" s="82" t="s">
        <v>239</v>
      </c>
      <c r="C62" s="80" t="s">
        <v>233</v>
      </c>
      <c r="D62" s="83" t="s">
        <v>289</v>
      </c>
      <c r="E62" s="27" t="s">
        <v>304</v>
      </c>
      <c r="F62" s="83" t="s">
        <v>220</v>
      </c>
      <c r="G62" s="150" t="s">
        <v>891</v>
      </c>
      <c r="H62" s="150" t="s">
        <v>930</v>
      </c>
      <c r="Q62" s="80"/>
      <c r="R62" s="80">
        <v>16</v>
      </c>
      <c r="S62" s="80">
        <v>16</v>
      </c>
      <c r="T62" s="80">
        <v>16</v>
      </c>
      <c r="U62" s="86">
        <v>16</v>
      </c>
      <c r="V62" s="86" t="s">
        <v>393</v>
      </c>
      <c r="W62" s="86" t="s">
        <v>360</v>
      </c>
      <c r="X62" s="86" t="s">
        <v>460</v>
      </c>
      <c r="Y62" s="86" t="s">
        <v>360</v>
      </c>
      <c r="Z62" s="86"/>
      <c r="AA62" s="86" t="s">
        <v>360</v>
      </c>
      <c r="AB62" s="86"/>
      <c r="AC62" s="86"/>
      <c r="AD62" s="86">
        <v>0</v>
      </c>
      <c r="AE62" s="86"/>
      <c r="AF62" s="86">
        <v>19</v>
      </c>
      <c r="AG62" s="86"/>
      <c r="AH62" s="86" t="s">
        <v>779</v>
      </c>
      <c r="AI62" s="86">
        <v>0</v>
      </c>
      <c r="AJ62" s="86"/>
      <c r="AP62" s="82">
        <f t="shared" si="28"/>
        <v>0</v>
      </c>
      <c r="AQ62" s="82" t="e">
        <f t="shared" si="29"/>
        <v>#VALUE!</v>
      </c>
      <c r="AR62" s="82" t="e">
        <f t="shared" si="30"/>
        <v>#VALUE!</v>
      </c>
      <c r="AS62" s="84" t="s">
        <v>226</v>
      </c>
    </row>
    <row r="63" spans="1:45" ht="15.75" customHeight="1">
      <c r="A63" s="81" t="s">
        <v>458</v>
      </c>
      <c r="B63" s="82" t="s">
        <v>239</v>
      </c>
      <c r="C63" s="80" t="s">
        <v>233</v>
      </c>
      <c r="D63" s="83" t="s">
        <v>289</v>
      </c>
      <c r="E63" s="27" t="s">
        <v>304</v>
      </c>
      <c r="F63" s="83" t="s">
        <v>220</v>
      </c>
      <c r="G63" s="150" t="s">
        <v>603</v>
      </c>
      <c r="H63" s="150" t="s">
        <v>847</v>
      </c>
      <c r="I63" s="82"/>
      <c r="J63" s="82"/>
      <c r="K63" s="82"/>
      <c r="L63" s="82"/>
      <c r="M63" s="82"/>
      <c r="N63" s="82"/>
      <c r="O63" s="82"/>
      <c r="P63" s="82"/>
      <c r="Q63" s="80"/>
      <c r="R63" s="80">
        <v>12</v>
      </c>
      <c r="S63" s="80">
        <v>12</v>
      </c>
      <c r="T63" s="80">
        <v>12</v>
      </c>
      <c r="U63" s="86">
        <v>12</v>
      </c>
      <c r="V63" s="86" t="s">
        <v>439</v>
      </c>
      <c r="W63" s="86">
        <v>17</v>
      </c>
      <c r="X63" s="86" t="s">
        <v>72</v>
      </c>
      <c r="Y63" s="86">
        <v>17.25</v>
      </c>
      <c r="Z63" s="86" t="s">
        <v>456</v>
      </c>
      <c r="AA63" s="86">
        <v>15.5</v>
      </c>
      <c r="AB63" s="86"/>
      <c r="AC63" s="86"/>
      <c r="AD63" s="86">
        <v>18</v>
      </c>
      <c r="AE63" s="86"/>
      <c r="AF63" s="86"/>
      <c r="AG63" s="86" t="s">
        <v>811</v>
      </c>
      <c r="AH63" s="86"/>
      <c r="AI63" s="86">
        <v>20</v>
      </c>
      <c r="AJ63" s="86"/>
      <c r="AN63" s="18"/>
      <c r="AO63" s="28"/>
      <c r="AP63" s="28">
        <f t="shared" si="28"/>
        <v>0</v>
      </c>
      <c r="AQ63" s="28">
        <f t="shared" si="29"/>
        <v>5</v>
      </c>
      <c r="AR63" s="28">
        <f t="shared" si="30"/>
        <v>0.25</v>
      </c>
      <c r="AS63" s="16" t="s">
        <v>226</v>
      </c>
    </row>
    <row r="64" spans="1:45" s="82" customFormat="1" ht="15.75" customHeight="1">
      <c r="A64" s="194" t="s">
        <v>178</v>
      </c>
      <c r="B64" s="82" t="s">
        <v>239</v>
      </c>
      <c r="C64" s="80" t="s">
        <v>233</v>
      </c>
      <c r="D64" s="83" t="s">
        <v>290</v>
      </c>
      <c r="E64" s="27" t="s">
        <v>304</v>
      </c>
      <c r="F64" s="83" t="s">
        <v>220</v>
      </c>
      <c r="G64" s="150" t="s">
        <v>603</v>
      </c>
      <c r="H64" s="157" t="s">
        <v>931</v>
      </c>
      <c r="Q64" s="80"/>
      <c r="R64" s="80">
        <v>12</v>
      </c>
      <c r="S64" s="80">
        <v>12</v>
      </c>
      <c r="T64" s="80">
        <v>12</v>
      </c>
      <c r="U64" s="86">
        <v>12</v>
      </c>
      <c r="V64" s="86" t="s">
        <v>437</v>
      </c>
      <c r="W64" s="86" t="s">
        <v>360</v>
      </c>
      <c r="X64" s="86" t="s">
        <v>438</v>
      </c>
      <c r="Y64" s="86" t="s">
        <v>360</v>
      </c>
      <c r="Z64" s="86"/>
      <c r="AA64" s="86" t="s">
        <v>360</v>
      </c>
      <c r="AB64" s="86"/>
      <c r="AC64" s="86"/>
      <c r="AD64" s="86">
        <v>0</v>
      </c>
      <c r="AE64" s="86"/>
      <c r="AF64" s="86">
        <v>0</v>
      </c>
      <c r="AG64" s="86"/>
      <c r="AH64" s="86"/>
      <c r="AI64" s="86">
        <v>0</v>
      </c>
      <c r="AJ64" s="86"/>
      <c r="AP64" s="82">
        <f t="shared" si="28"/>
        <v>0</v>
      </c>
      <c r="AQ64" s="82" t="e">
        <f t="shared" si="29"/>
        <v>#VALUE!</v>
      </c>
      <c r="AR64" s="82" t="e">
        <f t="shared" si="30"/>
        <v>#VALUE!</v>
      </c>
      <c r="AS64" s="84" t="s">
        <v>230</v>
      </c>
    </row>
    <row r="65" spans="1:45" ht="15.75" customHeight="1">
      <c r="A65" s="85" t="s">
        <v>222</v>
      </c>
      <c r="B65" s="82" t="s">
        <v>239</v>
      </c>
      <c r="C65" s="80" t="s">
        <v>233</v>
      </c>
      <c r="D65" s="83" t="s">
        <v>290</v>
      </c>
      <c r="E65" s="27" t="s">
        <v>304</v>
      </c>
      <c r="F65" s="83" t="s">
        <v>220</v>
      </c>
      <c r="G65" s="150" t="s">
        <v>603</v>
      </c>
      <c r="H65" s="150" t="s">
        <v>847</v>
      </c>
      <c r="I65" s="82"/>
      <c r="J65" s="82"/>
      <c r="K65" s="82"/>
      <c r="L65" s="82"/>
      <c r="M65" s="82"/>
      <c r="N65" s="82"/>
      <c r="O65" s="82"/>
      <c r="P65" s="82"/>
      <c r="Q65" s="80"/>
      <c r="R65" s="80">
        <v>12</v>
      </c>
      <c r="S65" s="80">
        <v>12</v>
      </c>
      <c r="T65" s="80">
        <v>12</v>
      </c>
      <c r="U65" s="86">
        <v>12</v>
      </c>
      <c r="V65" s="86" t="s">
        <v>439</v>
      </c>
      <c r="W65" s="86">
        <v>18</v>
      </c>
      <c r="X65" s="86" t="s">
        <v>440</v>
      </c>
      <c r="Y65" s="83">
        <v>25.25</v>
      </c>
      <c r="Z65" s="83" t="s">
        <v>441</v>
      </c>
      <c r="AA65" s="83">
        <v>22</v>
      </c>
      <c r="AB65" s="83"/>
      <c r="AC65" s="83"/>
      <c r="AD65" s="83">
        <v>33</v>
      </c>
      <c r="AE65" s="83"/>
      <c r="AF65" s="83"/>
      <c r="AG65" s="83" t="s">
        <v>811</v>
      </c>
      <c r="AH65" s="83"/>
      <c r="AI65" s="83">
        <v>34</v>
      </c>
      <c r="AJ65" s="83" t="s">
        <v>826</v>
      </c>
      <c r="AN65" s="18"/>
      <c r="AO65" s="28"/>
      <c r="AP65" s="28">
        <f t="shared" si="28"/>
        <v>0</v>
      </c>
      <c r="AQ65" s="28">
        <f t="shared" si="29"/>
        <v>6</v>
      </c>
      <c r="AR65" s="28">
        <f t="shared" si="30"/>
        <v>7.25</v>
      </c>
      <c r="AS65" s="16" t="s">
        <v>228</v>
      </c>
    </row>
    <row r="66" spans="1:45" s="82" customFormat="1" ht="15.75" customHeight="1">
      <c r="A66" s="195" t="s">
        <v>221</v>
      </c>
      <c r="B66" s="82" t="s">
        <v>239</v>
      </c>
      <c r="C66" s="80" t="s">
        <v>233</v>
      </c>
      <c r="D66" s="83" t="s">
        <v>290</v>
      </c>
      <c r="E66" s="27" t="s">
        <v>304</v>
      </c>
      <c r="F66" s="83" t="s">
        <v>220</v>
      </c>
      <c r="G66" s="41" t="s">
        <v>603</v>
      </c>
      <c r="H66" s="157" t="s">
        <v>932</v>
      </c>
      <c r="Q66" s="80"/>
      <c r="R66" s="80">
        <v>4</v>
      </c>
      <c r="S66" s="80">
        <v>4</v>
      </c>
      <c r="T66" s="80">
        <v>4</v>
      </c>
      <c r="U66" s="81">
        <v>6</v>
      </c>
      <c r="V66" s="81" t="s">
        <v>442</v>
      </c>
      <c r="W66" s="86" t="s">
        <v>360</v>
      </c>
      <c r="X66" s="86" t="s">
        <v>465</v>
      </c>
      <c r="Y66" s="86" t="s">
        <v>360</v>
      </c>
      <c r="Z66" s="86" t="s">
        <v>465</v>
      </c>
      <c r="AA66" s="86" t="s">
        <v>360</v>
      </c>
      <c r="AB66" s="86"/>
      <c r="AC66" s="86"/>
      <c r="AD66" s="86">
        <v>0</v>
      </c>
      <c r="AE66" s="86"/>
      <c r="AF66" s="86">
        <v>0</v>
      </c>
      <c r="AG66" s="86"/>
      <c r="AH66" s="86"/>
      <c r="AI66" s="86">
        <v>0</v>
      </c>
      <c r="AJ66" s="86"/>
      <c r="AP66" s="82">
        <f t="shared" si="28"/>
        <v>2</v>
      </c>
      <c r="AQ66" s="82" t="e">
        <f t="shared" si="29"/>
        <v>#VALUE!</v>
      </c>
      <c r="AR66" s="82" t="e">
        <f t="shared" si="30"/>
        <v>#VALUE!</v>
      </c>
      <c r="AS66" s="84" t="s">
        <v>193</v>
      </c>
    </row>
    <row r="67" spans="1:45" s="82" customFormat="1" ht="15.75" customHeight="1">
      <c r="A67" s="80" t="s">
        <v>164</v>
      </c>
      <c r="B67" s="82" t="s">
        <v>239</v>
      </c>
      <c r="C67" s="80" t="s">
        <v>233</v>
      </c>
      <c r="D67" s="83" t="s">
        <v>236</v>
      </c>
      <c r="E67" s="27" t="s">
        <v>304</v>
      </c>
      <c r="F67" s="83" t="s">
        <v>220</v>
      </c>
      <c r="G67" s="150" t="s">
        <v>603</v>
      </c>
      <c r="H67" s="157" t="s">
        <v>932</v>
      </c>
      <c r="Q67" s="80"/>
      <c r="R67" s="80">
        <v>12</v>
      </c>
      <c r="S67" s="80">
        <v>12</v>
      </c>
      <c r="T67" s="80">
        <v>12</v>
      </c>
      <c r="U67" s="86">
        <v>12</v>
      </c>
      <c r="V67" s="86" t="s">
        <v>439</v>
      </c>
      <c r="W67" s="86" t="s">
        <v>360</v>
      </c>
      <c r="X67" s="86" t="s">
        <v>447</v>
      </c>
      <c r="Y67" s="86" t="s">
        <v>360</v>
      </c>
      <c r="Z67" s="86" t="s">
        <v>448</v>
      </c>
      <c r="AA67" s="86" t="s">
        <v>360</v>
      </c>
      <c r="AB67" s="86"/>
      <c r="AC67" s="86"/>
      <c r="AD67" s="86">
        <v>0</v>
      </c>
      <c r="AE67" s="86"/>
      <c r="AF67" s="86">
        <v>0</v>
      </c>
      <c r="AG67" s="86"/>
      <c r="AH67" s="86"/>
      <c r="AI67" s="86">
        <v>0</v>
      </c>
      <c r="AJ67" s="86"/>
      <c r="AP67" s="82">
        <f t="shared" si="28"/>
        <v>0</v>
      </c>
      <c r="AQ67" s="82" t="e">
        <f t="shared" si="29"/>
        <v>#VALUE!</v>
      </c>
      <c r="AR67" s="82" t="e">
        <f t="shared" si="30"/>
        <v>#VALUE!</v>
      </c>
      <c r="AS67" s="84" t="s">
        <v>228</v>
      </c>
    </row>
    <row r="68" spans="1:45" s="82" customFormat="1" ht="15.75" customHeight="1">
      <c r="A68" s="80" t="s">
        <v>166</v>
      </c>
      <c r="B68" s="82" t="s">
        <v>239</v>
      </c>
      <c r="C68" s="80" t="s">
        <v>233</v>
      </c>
      <c r="D68" s="83" t="s">
        <v>236</v>
      </c>
      <c r="E68" s="27" t="s">
        <v>304</v>
      </c>
      <c r="F68" s="83" t="s">
        <v>220</v>
      </c>
      <c r="G68" s="150" t="s">
        <v>603</v>
      </c>
      <c r="H68" s="157" t="s">
        <v>932</v>
      </c>
      <c r="Q68" s="80"/>
      <c r="R68" s="80">
        <v>12.5</v>
      </c>
      <c r="S68" s="80">
        <v>12.5</v>
      </c>
      <c r="T68" s="80">
        <v>12.5</v>
      </c>
      <c r="U68" s="86">
        <v>12.5</v>
      </c>
      <c r="V68" s="86" t="s">
        <v>449</v>
      </c>
      <c r="W68" s="86" t="s">
        <v>360</v>
      </c>
      <c r="X68" s="86" t="s">
        <v>447</v>
      </c>
      <c r="Y68" s="86" t="s">
        <v>360</v>
      </c>
      <c r="Z68" s="86" t="s">
        <v>448</v>
      </c>
      <c r="AA68" s="86" t="s">
        <v>360</v>
      </c>
      <c r="AB68" s="86"/>
      <c r="AC68" s="86"/>
      <c r="AD68" s="86">
        <v>0</v>
      </c>
      <c r="AE68" s="86"/>
      <c r="AF68" s="86">
        <v>0</v>
      </c>
      <c r="AG68" s="86"/>
      <c r="AH68" s="86"/>
      <c r="AI68" s="86">
        <v>0</v>
      </c>
      <c r="AJ68" s="86"/>
      <c r="AP68" s="82">
        <f t="shared" si="28"/>
        <v>0</v>
      </c>
      <c r="AQ68" s="82" t="e">
        <f t="shared" si="29"/>
        <v>#VALUE!</v>
      </c>
      <c r="AR68" s="82" t="e">
        <f t="shared" si="30"/>
        <v>#VALUE!</v>
      </c>
      <c r="AS68" s="84" t="s">
        <v>228</v>
      </c>
    </row>
    <row r="69" spans="1:45" ht="15.75" customHeight="1">
      <c r="A69" s="80" t="s">
        <v>183</v>
      </c>
      <c r="B69" s="82" t="s">
        <v>239</v>
      </c>
      <c r="C69" s="80" t="s">
        <v>233</v>
      </c>
      <c r="D69" s="83" t="s">
        <v>236</v>
      </c>
      <c r="E69" s="27" t="s">
        <v>304</v>
      </c>
      <c r="F69" s="83" t="s">
        <v>220</v>
      </c>
      <c r="G69" s="150" t="s">
        <v>891</v>
      </c>
      <c r="H69" s="173" t="s">
        <v>946</v>
      </c>
      <c r="I69" s="82"/>
      <c r="J69" s="82"/>
      <c r="K69" s="82"/>
      <c r="L69" s="82"/>
      <c r="M69" s="82"/>
      <c r="N69" s="82"/>
      <c r="O69" s="82"/>
      <c r="P69" s="82"/>
      <c r="Q69" s="80"/>
      <c r="R69" s="80">
        <v>12.5</v>
      </c>
      <c r="S69" s="80">
        <v>13.5</v>
      </c>
      <c r="T69" s="80">
        <v>13.5</v>
      </c>
      <c r="U69" s="86">
        <v>14</v>
      </c>
      <c r="V69" s="86" t="s">
        <v>390</v>
      </c>
      <c r="W69" s="86">
        <v>14</v>
      </c>
      <c r="X69" s="86" t="s">
        <v>390</v>
      </c>
      <c r="Y69" s="83">
        <v>16</v>
      </c>
      <c r="Z69" s="83" t="s">
        <v>443</v>
      </c>
      <c r="AA69" s="83">
        <v>13</v>
      </c>
      <c r="AB69" s="83"/>
      <c r="AC69" s="83"/>
      <c r="AD69" s="83">
        <v>17</v>
      </c>
      <c r="AE69" s="83"/>
      <c r="AF69" s="83"/>
      <c r="AG69" s="83" t="s">
        <v>811</v>
      </c>
      <c r="AH69" s="83"/>
      <c r="AI69" s="83">
        <v>19</v>
      </c>
      <c r="AJ69" s="83"/>
      <c r="AN69" s="18"/>
      <c r="AO69" s="28"/>
      <c r="AP69" s="28">
        <f t="shared" si="28"/>
        <v>0.5</v>
      </c>
      <c r="AQ69" s="28">
        <f t="shared" si="29"/>
        <v>0</v>
      </c>
      <c r="AR69" s="28">
        <f t="shared" si="30"/>
        <v>2</v>
      </c>
      <c r="AS69" s="16" t="s">
        <v>228</v>
      </c>
    </row>
    <row r="70" spans="1:45" ht="15.75" customHeight="1">
      <c r="A70" s="80" t="s">
        <v>181</v>
      </c>
      <c r="B70" s="82" t="s">
        <v>239</v>
      </c>
      <c r="C70" s="80" t="s">
        <v>233</v>
      </c>
      <c r="D70" s="83" t="s">
        <v>236</v>
      </c>
      <c r="E70" s="27" t="s">
        <v>304</v>
      </c>
      <c r="F70" s="83" t="s">
        <v>220</v>
      </c>
      <c r="G70" s="150" t="s">
        <v>603</v>
      </c>
      <c r="H70" s="150" t="s">
        <v>847</v>
      </c>
      <c r="I70" s="82"/>
      <c r="J70" s="82"/>
      <c r="K70" s="82"/>
      <c r="L70" s="82"/>
      <c r="M70" s="82"/>
      <c r="N70" s="82"/>
      <c r="O70" s="82"/>
      <c r="P70" s="82"/>
      <c r="Q70" s="80"/>
      <c r="R70" s="80">
        <v>11</v>
      </c>
      <c r="S70" s="80">
        <v>13</v>
      </c>
      <c r="T70" s="80">
        <v>13</v>
      </c>
      <c r="U70" s="86">
        <v>13</v>
      </c>
      <c r="V70" s="86" t="s">
        <v>132</v>
      </c>
      <c r="W70" s="86">
        <v>18</v>
      </c>
      <c r="X70" s="86" t="s">
        <v>114</v>
      </c>
      <c r="Y70" s="83">
        <v>20.5</v>
      </c>
      <c r="Z70" s="83" t="s">
        <v>445</v>
      </c>
      <c r="AA70" s="83">
        <v>20.5</v>
      </c>
      <c r="AB70" s="83"/>
      <c r="AC70" s="83"/>
      <c r="AD70" s="83">
        <v>42</v>
      </c>
      <c r="AE70" s="83"/>
      <c r="AF70" s="83">
        <v>45</v>
      </c>
      <c r="AG70" s="83"/>
      <c r="AH70" s="83" t="s">
        <v>779</v>
      </c>
      <c r="AI70" s="83">
        <v>42</v>
      </c>
      <c r="AJ70" s="83"/>
      <c r="AN70" s="18"/>
      <c r="AO70" s="28"/>
      <c r="AP70" s="28">
        <f t="shared" si="28"/>
        <v>0</v>
      </c>
      <c r="AQ70" s="28">
        <f t="shared" si="29"/>
        <v>5</v>
      </c>
      <c r="AR70" s="28">
        <f t="shared" si="30"/>
        <v>2.5</v>
      </c>
      <c r="AS70" s="16" t="s">
        <v>229</v>
      </c>
    </row>
    <row r="71" spans="1:45" ht="15.75" customHeight="1">
      <c r="A71" s="85" t="s">
        <v>223</v>
      </c>
      <c r="B71" s="82" t="s">
        <v>239</v>
      </c>
      <c r="C71" s="80" t="s">
        <v>233</v>
      </c>
      <c r="D71" s="83" t="s">
        <v>236</v>
      </c>
      <c r="E71" s="27" t="s">
        <v>675</v>
      </c>
      <c r="F71" s="83" t="s">
        <v>220</v>
      </c>
      <c r="G71" s="150" t="s">
        <v>603</v>
      </c>
      <c r="H71" s="150" t="s">
        <v>847</v>
      </c>
      <c r="I71" s="82"/>
      <c r="J71" s="82"/>
      <c r="K71" s="82"/>
      <c r="L71" s="82"/>
      <c r="M71" s="82"/>
      <c r="N71" s="82"/>
      <c r="O71" s="82"/>
      <c r="P71" s="82"/>
      <c r="Q71" s="80"/>
      <c r="R71" s="80">
        <v>12</v>
      </c>
      <c r="S71" s="80">
        <v>12</v>
      </c>
      <c r="T71" s="80">
        <v>12</v>
      </c>
      <c r="U71" s="86">
        <v>13</v>
      </c>
      <c r="V71" s="86" t="s">
        <v>132</v>
      </c>
      <c r="W71" s="86">
        <v>13</v>
      </c>
      <c r="X71" s="86" t="s">
        <v>439</v>
      </c>
      <c r="Y71" s="83">
        <v>13.75</v>
      </c>
      <c r="Z71" s="83" t="s">
        <v>446</v>
      </c>
      <c r="AA71" s="83">
        <v>12</v>
      </c>
      <c r="AB71" s="83"/>
      <c r="AC71" s="83"/>
      <c r="AD71" s="83">
        <v>25</v>
      </c>
      <c r="AE71" s="83"/>
      <c r="AF71" s="83">
        <v>28</v>
      </c>
      <c r="AG71" s="83"/>
      <c r="AH71" s="83" t="s">
        <v>779</v>
      </c>
      <c r="AI71" s="83">
        <v>26</v>
      </c>
      <c r="AJ71" s="83"/>
      <c r="AN71" s="18"/>
      <c r="AO71" s="28"/>
      <c r="AP71" s="28">
        <f t="shared" si="28"/>
        <v>1</v>
      </c>
      <c r="AQ71" s="28">
        <f t="shared" si="29"/>
        <v>0</v>
      </c>
      <c r="AR71" s="28">
        <f t="shared" si="30"/>
        <v>0.75</v>
      </c>
      <c r="AS71" s="16" t="s">
        <v>229</v>
      </c>
    </row>
    <row r="72" spans="1:45" s="82" customFormat="1" ht="15.75" customHeight="1">
      <c r="A72" s="194" t="s">
        <v>182</v>
      </c>
      <c r="B72" s="82" t="s">
        <v>239</v>
      </c>
      <c r="C72" s="80" t="s">
        <v>233</v>
      </c>
      <c r="D72" s="83" t="s">
        <v>236</v>
      </c>
      <c r="E72" s="27" t="s">
        <v>304</v>
      </c>
      <c r="F72" s="83" t="s">
        <v>220</v>
      </c>
      <c r="G72" s="150" t="s">
        <v>603</v>
      </c>
      <c r="H72" s="157" t="s">
        <v>952</v>
      </c>
      <c r="Q72" s="80"/>
      <c r="R72" s="80">
        <v>10</v>
      </c>
      <c r="S72" s="80">
        <v>10</v>
      </c>
      <c r="T72" s="80">
        <v>10</v>
      </c>
      <c r="U72" s="86">
        <v>11</v>
      </c>
      <c r="V72" s="86" t="s">
        <v>444</v>
      </c>
      <c r="W72" s="86" t="s">
        <v>360</v>
      </c>
      <c r="X72" s="86" t="s">
        <v>438</v>
      </c>
      <c r="Y72" s="86" t="s">
        <v>360</v>
      </c>
      <c r="Z72" s="86"/>
      <c r="AA72" s="86" t="s">
        <v>360</v>
      </c>
      <c r="AB72" s="86"/>
      <c r="AC72" s="86"/>
      <c r="AD72" s="86">
        <v>0</v>
      </c>
      <c r="AE72" s="86"/>
      <c r="AF72" s="86">
        <v>0</v>
      </c>
      <c r="AG72" s="86"/>
      <c r="AH72" s="86"/>
      <c r="AI72" s="86">
        <v>0</v>
      </c>
      <c r="AJ72" s="86"/>
      <c r="AP72" s="82">
        <f t="shared" si="28"/>
        <v>1</v>
      </c>
      <c r="AQ72" s="82" t="e">
        <f t="shared" si="29"/>
        <v>#VALUE!</v>
      </c>
      <c r="AR72" s="82" t="e">
        <f t="shared" si="30"/>
        <v>#VALUE!</v>
      </c>
      <c r="AS72" s="84" t="s">
        <v>231</v>
      </c>
    </row>
    <row r="73" spans="1:45" ht="15.75" customHeight="1">
      <c r="A73" s="80" t="s">
        <v>165</v>
      </c>
      <c r="B73" s="82" t="s">
        <v>239</v>
      </c>
      <c r="C73" s="80" t="s">
        <v>233</v>
      </c>
      <c r="D73" s="83" t="s">
        <v>234</v>
      </c>
      <c r="E73" s="84" t="s">
        <v>229</v>
      </c>
      <c r="F73" s="84" t="s">
        <v>301</v>
      </c>
      <c r="G73" s="150" t="s">
        <v>890</v>
      </c>
      <c r="H73" s="173" t="s">
        <v>859</v>
      </c>
      <c r="I73" s="82"/>
      <c r="J73" s="82"/>
      <c r="K73" s="80"/>
      <c r="L73" s="80"/>
      <c r="M73" s="82"/>
      <c r="N73" s="82"/>
      <c r="O73" s="82"/>
      <c r="P73" s="82"/>
      <c r="Q73" s="80">
        <v>18</v>
      </c>
      <c r="R73" s="80">
        <v>18</v>
      </c>
      <c r="S73" s="80">
        <v>18</v>
      </c>
      <c r="T73" s="80">
        <v>18</v>
      </c>
      <c r="U73" s="86">
        <v>19.5</v>
      </c>
      <c r="V73" s="86" t="s">
        <v>411</v>
      </c>
      <c r="W73" s="86">
        <v>24</v>
      </c>
      <c r="X73" s="86" t="s">
        <v>11</v>
      </c>
      <c r="Y73" s="83">
        <v>25.5</v>
      </c>
      <c r="Z73" s="83" t="s">
        <v>412</v>
      </c>
      <c r="AA73" s="83">
        <v>26</v>
      </c>
      <c r="AB73" s="83"/>
      <c r="AC73" s="83"/>
      <c r="AD73" s="83">
        <v>31.5</v>
      </c>
      <c r="AE73" s="83"/>
      <c r="AF73" s="83"/>
      <c r="AG73" s="83" t="s">
        <v>811</v>
      </c>
      <c r="AH73" s="83"/>
      <c r="AI73" s="83">
        <v>17</v>
      </c>
      <c r="AJ73" s="83" t="s">
        <v>829</v>
      </c>
      <c r="AN73" s="18"/>
      <c r="AO73" s="28">
        <f>S73-Q73</f>
        <v>0</v>
      </c>
      <c r="AP73" s="28">
        <f t="shared" si="28"/>
        <v>1.5</v>
      </c>
      <c r="AQ73" s="28">
        <f t="shared" si="29"/>
        <v>4.5</v>
      </c>
      <c r="AR73" s="28">
        <f t="shared" si="30"/>
        <v>1.5</v>
      </c>
      <c r="AS73" s="16" t="s">
        <v>213</v>
      </c>
    </row>
    <row r="74" spans="1:45" ht="15.75" customHeight="1">
      <c r="A74" s="80" t="s">
        <v>167</v>
      </c>
      <c r="B74" s="82" t="s">
        <v>239</v>
      </c>
      <c r="C74" s="80" t="s">
        <v>233</v>
      </c>
      <c r="D74" s="83" t="s">
        <v>234</v>
      </c>
      <c r="E74" s="84" t="s">
        <v>229</v>
      </c>
      <c r="F74" s="84" t="s">
        <v>301</v>
      </c>
      <c r="G74" s="150" t="s">
        <v>891</v>
      </c>
      <c r="H74" s="173" t="s">
        <v>947</v>
      </c>
      <c r="I74" s="82"/>
      <c r="J74" s="82"/>
      <c r="K74" s="80"/>
      <c r="L74" s="80"/>
      <c r="M74" s="82"/>
      <c r="N74" s="82"/>
      <c r="O74" s="82"/>
      <c r="P74" s="82"/>
      <c r="Q74" s="80">
        <v>19</v>
      </c>
      <c r="R74" s="80">
        <v>19</v>
      </c>
      <c r="S74" s="80">
        <v>22</v>
      </c>
      <c r="T74" s="80">
        <v>22</v>
      </c>
      <c r="U74" s="87">
        <v>22</v>
      </c>
      <c r="V74" s="87">
        <v>22</v>
      </c>
      <c r="W74" s="86">
        <v>29</v>
      </c>
      <c r="X74" s="86" t="s">
        <v>409</v>
      </c>
      <c r="Y74" s="83">
        <v>29</v>
      </c>
      <c r="Z74" s="83" t="s">
        <v>410</v>
      </c>
      <c r="AA74" s="83">
        <v>29.5</v>
      </c>
      <c r="AB74" s="83"/>
      <c r="AC74" s="83"/>
      <c r="AD74" s="83">
        <v>35</v>
      </c>
      <c r="AE74" s="83"/>
      <c r="AF74" s="83"/>
      <c r="AG74" s="83" t="s">
        <v>811</v>
      </c>
      <c r="AH74" s="83"/>
      <c r="AI74" s="83">
        <v>88</v>
      </c>
      <c r="AJ74" s="83" t="s">
        <v>830</v>
      </c>
      <c r="AN74" s="18"/>
      <c r="AO74" s="28">
        <f>S74-Q74</f>
        <v>3</v>
      </c>
      <c r="AP74" s="28">
        <f t="shared" si="28"/>
        <v>0</v>
      </c>
      <c r="AQ74" s="28">
        <f t="shared" si="29"/>
        <v>7</v>
      </c>
      <c r="AR74" s="28">
        <f t="shared" si="30"/>
        <v>0</v>
      </c>
      <c r="AS74" s="16" t="s">
        <v>213</v>
      </c>
    </row>
    <row r="75" spans="1:45" ht="15.75" customHeight="1">
      <c r="A75" s="80" t="s">
        <v>745</v>
      </c>
      <c r="B75" s="82" t="s">
        <v>239</v>
      </c>
      <c r="C75" s="80" t="s">
        <v>233</v>
      </c>
      <c r="D75" s="83" t="s">
        <v>234</v>
      </c>
      <c r="E75" s="84" t="s">
        <v>229</v>
      </c>
      <c r="F75" s="84" t="s">
        <v>301</v>
      </c>
      <c r="G75" s="150" t="s">
        <v>890</v>
      </c>
      <c r="H75" s="150" t="s">
        <v>860</v>
      </c>
      <c r="I75" s="82"/>
      <c r="J75" s="82"/>
      <c r="K75" s="80"/>
      <c r="L75" s="80"/>
      <c r="M75" s="82"/>
      <c r="N75" s="82"/>
      <c r="O75" s="82"/>
      <c r="P75" s="82"/>
      <c r="Q75" s="80">
        <v>16</v>
      </c>
      <c r="R75" s="80">
        <v>16</v>
      </c>
      <c r="S75" s="80">
        <v>18</v>
      </c>
      <c r="T75" s="80">
        <v>18</v>
      </c>
      <c r="U75" s="86">
        <v>18</v>
      </c>
      <c r="V75" s="86" t="s">
        <v>114</v>
      </c>
      <c r="W75" s="86">
        <v>26</v>
      </c>
      <c r="X75" s="86" t="s">
        <v>386</v>
      </c>
      <c r="Y75" s="83">
        <v>30.5</v>
      </c>
      <c r="Z75" s="83" t="s">
        <v>387</v>
      </c>
      <c r="AA75" s="83">
        <v>30.5</v>
      </c>
      <c r="AB75" s="83"/>
      <c r="AC75" s="83"/>
      <c r="AD75" s="83"/>
      <c r="AE75" s="83"/>
      <c r="AF75" s="83"/>
      <c r="AG75" s="83" t="s">
        <v>811</v>
      </c>
      <c r="AH75" s="83"/>
      <c r="AI75" s="83">
        <v>28.5</v>
      </c>
      <c r="AJ75" s="83" t="s">
        <v>831</v>
      </c>
      <c r="AN75" s="18"/>
      <c r="AO75" s="28">
        <f>S75-Q75</f>
        <v>2</v>
      </c>
      <c r="AP75" s="28">
        <f t="shared" si="28"/>
        <v>0</v>
      </c>
      <c r="AQ75" s="28">
        <f t="shared" si="29"/>
        <v>8</v>
      </c>
      <c r="AR75" s="28">
        <f t="shared" si="30"/>
        <v>4.5</v>
      </c>
      <c r="AS75" s="16" t="s">
        <v>213</v>
      </c>
    </row>
    <row r="76" spans="1:45" ht="15.75" customHeight="1">
      <c r="A76" s="80" t="s">
        <v>212</v>
      </c>
      <c r="B76" s="82" t="s">
        <v>239</v>
      </c>
      <c r="C76" s="80" t="s">
        <v>233</v>
      </c>
      <c r="D76" s="83" t="s">
        <v>234</v>
      </c>
      <c r="E76" s="84" t="s">
        <v>229</v>
      </c>
      <c r="F76" s="84" t="s">
        <v>301</v>
      </c>
      <c r="G76" s="150" t="s">
        <v>603</v>
      </c>
      <c r="H76" s="150" t="s">
        <v>847</v>
      </c>
      <c r="I76" s="82"/>
      <c r="J76" s="82"/>
      <c r="K76" s="80"/>
      <c r="L76" s="80"/>
      <c r="M76" s="82"/>
      <c r="N76" s="82"/>
      <c r="O76" s="82"/>
      <c r="P76" s="82"/>
      <c r="Q76" s="80">
        <v>19</v>
      </c>
      <c r="R76" s="80">
        <v>19</v>
      </c>
      <c r="S76" s="80">
        <v>20</v>
      </c>
      <c r="T76" s="80">
        <v>20</v>
      </c>
      <c r="U76" s="86">
        <v>20</v>
      </c>
      <c r="V76" s="86" t="s">
        <v>56</v>
      </c>
      <c r="W76" s="86">
        <v>21</v>
      </c>
      <c r="X76" s="86" t="s">
        <v>47</v>
      </c>
      <c r="Y76" s="83">
        <v>29.5</v>
      </c>
      <c r="Z76" s="83" t="s">
        <v>403</v>
      </c>
      <c r="AA76" s="83">
        <v>23.5</v>
      </c>
      <c r="AB76" s="83"/>
      <c r="AC76" s="83"/>
      <c r="AD76" s="83">
        <v>35</v>
      </c>
      <c r="AE76" s="83" t="s">
        <v>751</v>
      </c>
      <c r="AF76" s="83"/>
      <c r="AG76" s="83" t="s">
        <v>811</v>
      </c>
      <c r="AH76" s="83"/>
      <c r="AI76" s="83">
        <v>34.5</v>
      </c>
      <c r="AJ76" s="83"/>
      <c r="AN76" s="18"/>
      <c r="AO76" s="28">
        <f t="shared" ref="AO76:AO94" si="31">S76-Q76</f>
        <v>1</v>
      </c>
      <c r="AP76" s="28">
        <f t="shared" ref="AP76:AP94" si="32">U76-S76</f>
        <v>0</v>
      </c>
      <c r="AQ76" s="28">
        <f t="shared" ref="AQ76:AQ94" si="33">W76-U76</f>
        <v>1</v>
      </c>
      <c r="AR76" s="28">
        <f t="shared" ref="AR76:AR94" si="34">Y76-W76</f>
        <v>8.5</v>
      </c>
      <c r="AS76" s="16" t="s">
        <v>213</v>
      </c>
    </row>
    <row r="77" spans="1:45" ht="15.75" customHeight="1">
      <c r="A77" s="80" t="s">
        <v>171</v>
      </c>
      <c r="B77" s="82" t="s">
        <v>239</v>
      </c>
      <c r="C77" s="80" t="s">
        <v>233</v>
      </c>
      <c r="D77" s="83" t="s">
        <v>234</v>
      </c>
      <c r="E77" s="84" t="s">
        <v>229</v>
      </c>
      <c r="F77" s="84" t="s">
        <v>301</v>
      </c>
      <c r="G77" s="150" t="s">
        <v>890</v>
      </c>
      <c r="H77" s="150" t="s">
        <v>861</v>
      </c>
      <c r="I77" s="82"/>
      <c r="J77" s="82"/>
      <c r="K77" s="80"/>
      <c r="L77" s="80"/>
      <c r="M77" s="82"/>
      <c r="N77" s="82"/>
      <c r="O77" s="82"/>
      <c r="P77" s="82"/>
      <c r="Q77" s="80">
        <v>16</v>
      </c>
      <c r="R77" s="80">
        <v>16</v>
      </c>
      <c r="S77" s="80">
        <v>20</v>
      </c>
      <c r="T77" s="80">
        <v>20</v>
      </c>
      <c r="U77" s="86">
        <v>20</v>
      </c>
      <c r="V77" s="86" t="s">
        <v>56</v>
      </c>
      <c r="W77" s="86">
        <v>20</v>
      </c>
      <c r="X77" s="86" t="s">
        <v>56</v>
      </c>
      <c r="Y77" s="83">
        <v>27.5</v>
      </c>
      <c r="Z77" s="83" t="s">
        <v>401</v>
      </c>
      <c r="AA77" s="83">
        <v>25</v>
      </c>
      <c r="AB77" s="83"/>
      <c r="AC77" s="83"/>
      <c r="AD77" s="83">
        <v>29</v>
      </c>
      <c r="AE77" s="83"/>
      <c r="AF77" s="83"/>
      <c r="AG77" s="83" t="s">
        <v>811</v>
      </c>
      <c r="AH77" s="83"/>
      <c r="AI77" s="83">
        <v>31</v>
      </c>
      <c r="AJ77" s="83" t="s">
        <v>832</v>
      </c>
      <c r="AN77" s="18"/>
      <c r="AO77" s="28">
        <f t="shared" si="31"/>
        <v>4</v>
      </c>
      <c r="AP77" s="28">
        <f t="shared" si="32"/>
        <v>0</v>
      </c>
      <c r="AQ77" s="28">
        <f t="shared" si="33"/>
        <v>0</v>
      </c>
      <c r="AR77" s="28">
        <f t="shared" si="34"/>
        <v>7.5</v>
      </c>
      <c r="AS77" s="16" t="s">
        <v>213</v>
      </c>
    </row>
    <row r="78" spans="1:45" ht="15.75" customHeight="1">
      <c r="A78" s="80" t="s">
        <v>747</v>
      </c>
      <c r="B78" s="82" t="s">
        <v>239</v>
      </c>
      <c r="C78" s="80" t="s">
        <v>233</v>
      </c>
      <c r="D78" s="83" t="s">
        <v>234</v>
      </c>
      <c r="E78" s="84" t="s">
        <v>229</v>
      </c>
      <c r="F78" s="84" t="s">
        <v>301</v>
      </c>
      <c r="G78" s="150" t="s">
        <v>891</v>
      </c>
      <c r="H78" s="173" t="s">
        <v>948</v>
      </c>
      <c r="I78" s="82"/>
      <c r="J78" s="82"/>
      <c r="K78" s="80"/>
      <c r="L78" s="80"/>
      <c r="M78" s="82"/>
      <c r="N78" s="82"/>
      <c r="O78" s="82"/>
      <c r="P78" s="82"/>
      <c r="Q78" s="80">
        <v>13</v>
      </c>
      <c r="R78" s="80">
        <v>13</v>
      </c>
      <c r="S78" s="80">
        <v>13</v>
      </c>
      <c r="T78" s="80">
        <v>13</v>
      </c>
      <c r="U78" s="86">
        <v>14</v>
      </c>
      <c r="V78" s="86" t="s">
        <v>398</v>
      </c>
      <c r="W78" s="86">
        <v>18</v>
      </c>
      <c r="X78" s="86" t="s">
        <v>399</v>
      </c>
      <c r="Y78" s="83">
        <v>23</v>
      </c>
      <c r="Z78" s="83" t="s">
        <v>400</v>
      </c>
      <c r="AA78" s="83">
        <v>26</v>
      </c>
      <c r="AB78" s="83"/>
      <c r="AC78" s="83"/>
      <c r="AD78" s="83">
        <v>34</v>
      </c>
      <c r="AE78" s="83" t="s">
        <v>750</v>
      </c>
      <c r="AF78" s="83"/>
      <c r="AG78" s="83" t="s">
        <v>811</v>
      </c>
      <c r="AH78" s="83"/>
      <c r="AI78" s="83">
        <v>34.5</v>
      </c>
      <c r="AJ78" s="82"/>
      <c r="AN78" s="18"/>
      <c r="AO78" s="28">
        <f t="shared" si="31"/>
        <v>0</v>
      </c>
      <c r="AP78" s="28">
        <f t="shared" si="32"/>
        <v>1</v>
      </c>
      <c r="AQ78" s="28">
        <f t="shared" si="33"/>
        <v>4</v>
      </c>
      <c r="AR78" s="28">
        <f t="shared" si="34"/>
        <v>5</v>
      </c>
      <c r="AS78" s="16" t="s">
        <v>213</v>
      </c>
    </row>
    <row r="79" spans="1:45" ht="15.75" customHeight="1">
      <c r="A79" s="80" t="s">
        <v>748</v>
      </c>
      <c r="B79" s="82" t="s">
        <v>239</v>
      </c>
      <c r="C79" s="80" t="s">
        <v>233</v>
      </c>
      <c r="D79" s="83" t="s">
        <v>234</v>
      </c>
      <c r="E79" s="84" t="s">
        <v>229</v>
      </c>
      <c r="F79" s="84" t="s">
        <v>301</v>
      </c>
      <c r="G79" s="150" t="s">
        <v>890</v>
      </c>
      <c r="H79" s="150" t="s">
        <v>862</v>
      </c>
      <c r="I79" s="82"/>
      <c r="J79" s="82"/>
      <c r="K79" s="80"/>
      <c r="L79" s="80"/>
      <c r="M79" s="82"/>
      <c r="N79" s="82"/>
      <c r="O79" s="82"/>
      <c r="P79" s="82"/>
      <c r="Q79" s="80">
        <v>16</v>
      </c>
      <c r="R79" s="80">
        <v>16</v>
      </c>
      <c r="S79" s="80">
        <v>16</v>
      </c>
      <c r="T79" s="80">
        <v>16</v>
      </c>
      <c r="U79" s="86">
        <v>16</v>
      </c>
      <c r="V79" s="86" t="s">
        <v>393</v>
      </c>
      <c r="W79" s="86">
        <v>20</v>
      </c>
      <c r="X79" s="86" t="s">
        <v>121</v>
      </c>
      <c r="Y79" s="83">
        <v>20</v>
      </c>
      <c r="Z79" s="83" t="s">
        <v>394</v>
      </c>
      <c r="AA79" s="83">
        <v>19</v>
      </c>
      <c r="AB79" s="83"/>
      <c r="AC79" s="83"/>
      <c r="AD79" s="83">
        <v>33</v>
      </c>
      <c r="AE79" s="83"/>
      <c r="AF79" s="83"/>
      <c r="AG79" s="83" t="s">
        <v>811</v>
      </c>
      <c r="AH79" s="83"/>
      <c r="AI79" s="83">
        <v>34.5</v>
      </c>
      <c r="AJ79" s="83" t="s">
        <v>833</v>
      </c>
      <c r="AN79" s="18"/>
      <c r="AO79" s="28">
        <f t="shared" si="31"/>
        <v>0</v>
      </c>
      <c r="AP79" s="28">
        <f t="shared" si="32"/>
        <v>0</v>
      </c>
      <c r="AQ79" s="28">
        <f t="shared" si="33"/>
        <v>4</v>
      </c>
      <c r="AR79" s="28">
        <f t="shared" si="34"/>
        <v>0</v>
      </c>
      <c r="AS79" s="16" t="s">
        <v>213</v>
      </c>
    </row>
    <row r="80" spans="1:45" ht="15.75" customHeight="1">
      <c r="A80" s="80" t="s">
        <v>210</v>
      </c>
      <c r="B80" s="82" t="s">
        <v>239</v>
      </c>
      <c r="C80" s="80" t="s">
        <v>233</v>
      </c>
      <c r="D80" s="83" t="s">
        <v>234</v>
      </c>
      <c r="E80" s="84" t="s">
        <v>229</v>
      </c>
      <c r="F80" s="84" t="s">
        <v>301</v>
      </c>
      <c r="G80" s="150" t="s">
        <v>891</v>
      </c>
      <c r="H80" s="173" t="s">
        <v>948</v>
      </c>
      <c r="I80" s="82"/>
      <c r="J80" s="82"/>
      <c r="K80" s="80"/>
      <c r="L80" s="80"/>
      <c r="M80" s="82"/>
      <c r="N80" s="82"/>
      <c r="O80" s="82"/>
      <c r="P80" s="82"/>
      <c r="Q80" s="80">
        <v>15</v>
      </c>
      <c r="R80" s="80">
        <v>15</v>
      </c>
      <c r="S80" s="80">
        <v>17</v>
      </c>
      <c r="T80" s="80">
        <v>17</v>
      </c>
      <c r="U80" s="86">
        <v>18</v>
      </c>
      <c r="V80" s="86" t="s">
        <v>114</v>
      </c>
      <c r="W80" s="86">
        <v>22</v>
      </c>
      <c r="X80" s="86" t="s">
        <v>388</v>
      </c>
      <c r="Y80" s="83">
        <v>25.5</v>
      </c>
      <c r="Z80" s="83" t="s">
        <v>389</v>
      </c>
      <c r="AA80" s="83">
        <v>24</v>
      </c>
      <c r="AB80" s="83"/>
      <c r="AC80" s="83"/>
      <c r="AD80" s="83">
        <v>30</v>
      </c>
      <c r="AE80" s="83"/>
      <c r="AF80" s="83"/>
      <c r="AG80" s="83" t="s">
        <v>811</v>
      </c>
      <c r="AH80" s="83"/>
      <c r="AI80" s="83">
        <v>30.5</v>
      </c>
      <c r="AJ80" s="84" t="s">
        <v>834</v>
      </c>
      <c r="AN80" s="18"/>
      <c r="AO80" s="28">
        <f t="shared" si="31"/>
        <v>2</v>
      </c>
      <c r="AP80" s="28">
        <f t="shared" si="32"/>
        <v>1</v>
      </c>
      <c r="AQ80" s="28">
        <f t="shared" si="33"/>
        <v>4</v>
      </c>
      <c r="AR80" s="28">
        <f t="shared" si="34"/>
        <v>3.5</v>
      </c>
      <c r="AS80" s="16" t="s">
        <v>213</v>
      </c>
    </row>
    <row r="81" spans="1:46" ht="15.75" customHeight="1">
      <c r="A81" s="85" t="s">
        <v>175</v>
      </c>
      <c r="B81" s="82" t="s">
        <v>239</v>
      </c>
      <c r="C81" s="80" t="s">
        <v>233</v>
      </c>
      <c r="D81" s="83" t="s">
        <v>234</v>
      </c>
      <c r="E81" s="84" t="s">
        <v>229</v>
      </c>
      <c r="F81" s="84" t="s">
        <v>301</v>
      </c>
      <c r="G81" s="150" t="s">
        <v>891</v>
      </c>
      <c r="H81" s="173" t="s">
        <v>948</v>
      </c>
      <c r="I81" s="82"/>
      <c r="J81" s="82"/>
      <c r="K81" s="80"/>
      <c r="L81" s="80"/>
      <c r="M81" s="82"/>
      <c r="N81" s="82"/>
      <c r="O81" s="82"/>
      <c r="P81" s="82"/>
      <c r="Q81" s="80">
        <v>10</v>
      </c>
      <c r="R81" s="80">
        <v>10</v>
      </c>
      <c r="S81" s="80">
        <v>11</v>
      </c>
      <c r="T81" s="80">
        <v>11</v>
      </c>
      <c r="U81" s="86">
        <v>13</v>
      </c>
      <c r="V81" s="86" t="s">
        <v>395</v>
      </c>
      <c r="W81" s="86">
        <v>22</v>
      </c>
      <c r="X81" s="86" t="s">
        <v>396</v>
      </c>
      <c r="Y81" s="83">
        <v>23</v>
      </c>
      <c r="Z81" s="83" t="s">
        <v>397</v>
      </c>
      <c r="AA81" s="83">
        <v>21.5</v>
      </c>
      <c r="AB81" s="83"/>
      <c r="AC81" s="83"/>
      <c r="AD81" s="83">
        <v>43</v>
      </c>
      <c r="AE81" s="83"/>
      <c r="AF81" s="83"/>
      <c r="AG81" s="83" t="s">
        <v>811</v>
      </c>
      <c r="AH81" s="83"/>
      <c r="AI81" s="83">
        <v>41.25</v>
      </c>
      <c r="AJ81" s="83"/>
      <c r="AN81" s="18"/>
      <c r="AO81" s="28">
        <f t="shared" si="31"/>
        <v>1</v>
      </c>
      <c r="AP81" s="28">
        <f t="shared" si="32"/>
        <v>2</v>
      </c>
      <c r="AQ81" s="28">
        <f t="shared" si="33"/>
        <v>9</v>
      </c>
      <c r="AR81" s="28">
        <f t="shared" si="34"/>
        <v>1</v>
      </c>
      <c r="AS81" s="16" t="s">
        <v>213</v>
      </c>
      <c r="AT81" s="18"/>
    </row>
    <row r="82" spans="1:46" ht="15.75" customHeight="1">
      <c r="A82" s="80" t="s">
        <v>211</v>
      </c>
      <c r="B82" s="82" t="s">
        <v>239</v>
      </c>
      <c r="C82" s="80" t="s">
        <v>233</v>
      </c>
      <c r="D82" s="83" t="s">
        <v>234</v>
      </c>
      <c r="E82" s="84" t="s">
        <v>229</v>
      </c>
      <c r="F82" s="84" t="s">
        <v>301</v>
      </c>
      <c r="G82" s="150" t="s">
        <v>891</v>
      </c>
      <c r="H82" s="173" t="s">
        <v>859</v>
      </c>
      <c r="I82" s="82"/>
      <c r="J82" s="82"/>
      <c r="K82" s="80"/>
      <c r="L82" s="80"/>
      <c r="M82" s="82"/>
      <c r="N82" s="82"/>
      <c r="O82" s="82"/>
      <c r="P82" s="82"/>
      <c r="Q82" s="80">
        <v>18</v>
      </c>
      <c r="R82" s="80">
        <v>18</v>
      </c>
      <c r="S82" s="80">
        <v>18</v>
      </c>
      <c r="T82" s="80">
        <v>18</v>
      </c>
      <c r="U82" s="86">
        <v>19</v>
      </c>
      <c r="V82" s="86" t="s">
        <v>407</v>
      </c>
      <c r="W82" s="86">
        <v>24</v>
      </c>
      <c r="X82" s="86" t="s">
        <v>11</v>
      </c>
      <c r="Y82" s="83">
        <v>34</v>
      </c>
      <c r="Z82" s="83" t="s">
        <v>408</v>
      </c>
      <c r="AA82" s="83">
        <v>30</v>
      </c>
      <c r="AB82" s="83"/>
      <c r="AC82" s="83"/>
      <c r="AD82" s="83">
        <v>0</v>
      </c>
      <c r="AE82" s="83" t="s">
        <v>749</v>
      </c>
      <c r="AF82" s="83">
        <v>0</v>
      </c>
      <c r="AG82" s="83"/>
      <c r="AH82" s="83"/>
      <c r="AI82" s="83">
        <v>8</v>
      </c>
      <c r="AJ82" s="83" t="s">
        <v>863</v>
      </c>
      <c r="AN82" s="18"/>
      <c r="AO82" s="28">
        <f t="shared" si="31"/>
        <v>0</v>
      </c>
      <c r="AP82" s="28">
        <f t="shared" si="32"/>
        <v>1</v>
      </c>
      <c r="AQ82" s="28">
        <f t="shared" si="33"/>
        <v>5</v>
      </c>
      <c r="AR82" s="28">
        <f t="shared" si="34"/>
        <v>10</v>
      </c>
      <c r="AS82" s="16" t="s">
        <v>213</v>
      </c>
      <c r="AT82" s="18"/>
    </row>
    <row r="83" spans="1:46" ht="15.75" customHeight="1">
      <c r="A83" s="80" t="s">
        <v>177</v>
      </c>
      <c r="B83" s="82" t="s">
        <v>239</v>
      </c>
      <c r="C83" s="80" t="s">
        <v>233</v>
      </c>
      <c r="D83" s="83" t="s">
        <v>234</v>
      </c>
      <c r="E83" s="84" t="s">
        <v>229</v>
      </c>
      <c r="F83" s="84" t="s">
        <v>301</v>
      </c>
      <c r="G83" s="150" t="s">
        <v>603</v>
      </c>
      <c r="H83" s="150" t="s">
        <v>847</v>
      </c>
      <c r="I83" s="82"/>
      <c r="J83" s="82"/>
      <c r="K83" s="80"/>
      <c r="L83" s="80"/>
      <c r="M83" s="82"/>
      <c r="N83" s="82"/>
      <c r="O83" s="82"/>
      <c r="P83" s="82"/>
      <c r="Q83" s="80">
        <v>18</v>
      </c>
      <c r="R83" s="80">
        <v>18</v>
      </c>
      <c r="S83" s="80">
        <v>20</v>
      </c>
      <c r="T83" s="80">
        <v>20</v>
      </c>
      <c r="U83" s="86">
        <v>23.5</v>
      </c>
      <c r="V83" s="86" t="s">
        <v>404</v>
      </c>
      <c r="W83" s="86">
        <v>32</v>
      </c>
      <c r="X83" s="86" t="s">
        <v>405</v>
      </c>
      <c r="Y83" s="83">
        <v>35</v>
      </c>
      <c r="Z83" s="83" t="s">
        <v>406</v>
      </c>
      <c r="AA83" s="83">
        <v>32.5</v>
      </c>
      <c r="AB83" s="83"/>
      <c r="AC83" s="83"/>
      <c r="AD83" s="83"/>
      <c r="AE83" s="83"/>
      <c r="AF83" s="83"/>
      <c r="AG83" s="83" t="s">
        <v>811</v>
      </c>
      <c r="AH83" s="83"/>
      <c r="AI83" s="83">
        <v>67</v>
      </c>
      <c r="AJ83" s="83"/>
      <c r="AN83" s="18"/>
      <c r="AO83" s="28">
        <f t="shared" si="31"/>
        <v>2</v>
      </c>
      <c r="AP83" s="28">
        <f t="shared" si="32"/>
        <v>3.5</v>
      </c>
      <c r="AQ83" s="28">
        <f t="shared" si="33"/>
        <v>8.5</v>
      </c>
      <c r="AR83" s="28">
        <f t="shared" si="34"/>
        <v>3</v>
      </c>
      <c r="AS83" s="16" t="s">
        <v>213</v>
      </c>
    </row>
    <row r="84" spans="1:46" s="82" customFormat="1" ht="16.2" customHeight="1">
      <c r="A84" s="80" t="s">
        <v>163</v>
      </c>
      <c r="B84" s="82" t="s">
        <v>239</v>
      </c>
      <c r="C84" s="80" t="s">
        <v>233</v>
      </c>
      <c r="D84" s="83" t="s">
        <v>234</v>
      </c>
      <c r="E84" s="84" t="s">
        <v>229</v>
      </c>
      <c r="F84" s="84" t="s">
        <v>286</v>
      </c>
      <c r="G84" s="150" t="s">
        <v>890</v>
      </c>
      <c r="H84" s="150" t="s">
        <v>926</v>
      </c>
      <c r="K84" s="80"/>
      <c r="L84" s="80"/>
      <c r="Q84" s="80">
        <v>16</v>
      </c>
      <c r="R84" s="81">
        <v>16</v>
      </c>
      <c r="S84" s="80">
        <v>18</v>
      </c>
      <c r="T84" s="80">
        <v>18</v>
      </c>
      <c r="U84" s="86">
        <v>18</v>
      </c>
      <c r="V84" s="86" t="s">
        <v>383</v>
      </c>
      <c r="W84" s="86">
        <v>19.5</v>
      </c>
      <c r="X84" s="86" t="s">
        <v>384</v>
      </c>
      <c r="Y84" s="83">
        <v>24.25</v>
      </c>
      <c r="Z84" s="83" t="s">
        <v>385</v>
      </c>
      <c r="AA84" s="83">
        <v>23</v>
      </c>
      <c r="AB84" s="83"/>
      <c r="AC84" s="83"/>
      <c r="AD84" s="83">
        <v>25</v>
      </c>
      <c r="AE84" s="83"/>
      <c r="AF84" s="83"/>
      <c r="AG84" s="83" t="s">
        <v>811</v>
      </c>
      <c r="AH84" s="83"/>
      <c r="AI84" s="83"/>
      <c r="AJ84" s="83" t="s">
        <v>811</v>
      </c>
      <c r="AO84" s="82">
        <f>S84-Q84</f>
        <v>2</v>
      </c>
      <c r="AP84" s="82">
        <f>U84-S84</f>
        <v>0</v>
      </c>
      <c r="AQ84" s="82">
        <f>W84-U84</f>
        <v>1.5</v>
      </c>
      <c r="AR84" s="82">
        <f>Y84-W84</f>
        <v>4.75</v>
      </c>
      <c r="AS84" s="84" t="s">
        <v>213</v>
      </c>
    </row>
    <row r="85" spans="1:46" ht="15.75" customHeight="1">
      <c r="A85" s="80" t="s">
        <v>169</v>
      </c>
      <c r="B85" s="82" t="s">
        <v>239</v>
      </c>
      <c r="C85" s="80" t="s">
        <v>233</v>
      </c>
      <c r="D85" s="83" t="s">
        <v>234</v>
      </c>
      <c r="E85" s="84" t="s">
        <v>229</v>
      </c>
      <c r="F85" s="84" t="s">
        <v>286</v>
      </c>
      <c r="G85" s="150" t="s">
        <v>603</v>
      </c>
      <c r="H85" s="150" t="s">
        <v>847</v>
      </c>
      <c r="I85" s="82"/>
      <c r="J85" s="82"/>
      <c r="K85" s="80"/>
      <c r="L85" s="80"/>
      <c r="M85" s="82"/>
      <c r="N85" s="82"/>
      <c r="O85" s="82"/>
      <c r="P85" s="82"/>
      <c r="Q85" s="80">
        <v>18</v>
      </c>
      <c r="R85" s="80">
        <v>18</v>
      </c>
      <c r="S85" s="80">
        <v>18</v>
      </c>
      <c r="T85" s="80">
        <v>18</v>
      </c>
      <c r="U85" s="86">
        <v>20</v>
      </c>
      <c r="V85" s="86" t="s">
        <v>402</v>
      </c>
      <c r="W85" s="86">
        <v>30</v>
      </c>
      <c r="X85" s="86" t="s">
        <v>87</v>
      </c>
      <c r="Y85" s="83">
        <v>30</v>
      </c>
      <c r="Z85" s="83" t="s">
        <v>403</v>
      </c>
      <c r="AA85" s="83">
        <v>29</v>
      </c>
      <c r="AB85" s="83"/>
      <c r="AC85" s="83"/>
      <c r="AD85" s="83">
        <v>50</v>
      </c>
      <c r="AE85" s="83"/>
      <c r="AF85" s="83"/>
      <c r="AG85" s="83" t="s">
        <v>811</v>
      </c>
      <c r="AH85" s="83"/>
      <c r="AI85" s="83">
        <v>51.75</v>
      </c>
      <c r="AJ85" s="83"/>
      <c r="AN85" s="18"/>
      <c r="AO85" s="28">
        <f>S85-Q85</f>
        <v>0</v>
      </c>
      <c r="AP85" s="28">
        <f>U85-S85</f>
        <v>2</v>
      </c>
      <c r="AQ85" s="28">
        <f>W85-U85</f>
        <v>10</v>
      </c>
      <c r="AR85" s="28">
        <f>Y85-W85</f>
        <v>0</v>
      </c>
      <c r="AS85" s="16" t="s">
        <v>213</v>
      </c>
    </row>
    <row r="86" spans="1:46" ht="15.75" customHeight="1">
      <c r="A86" s="80" t="s">
        <v>174</v>
      </c>
      <c r="B86" s="82" t="s">
        <v>239</v>
      </c>
      <c r="C86" s="80" t="s">
        <v>233</v>
      </c>
      <c r="D86" s="83" t="s">
        <v>234</v>
      </c>
      <c r="E86" s="84" t="s">
        <v>229</v>
      </c>
      <c r="F86" s="84" t="s">
        <v>286</v>
      </c>
      <c r="G86" s="150" t="s">
        <v>891</v>
      </c>
      <c r="H86" s="173" t="s">
        <v>949</v>
      </c>
      <c r="I86" s="82"/>
      <c r="J86" s="82"/>
      <c r="K86" s="80"/>
      <c r="L86" s="80"/>
      <c r="M86" s="82"/>
      <c r="N86" s="82"/>
      <c r="O86" s="82"/>
      <c r="P86" s="82"/>
      <c r="Q86" s="80">
        <v>13</v>
      </c>
      <c r="R86" s="80">
        <v>13</v>
      </c>
      <c r="S86" s="80">
        <v>13</v>
      </c>
      <c r="T86" s="80">
        <v>13</v>
      </c>
      <c r="U86" s="86">
        <v>14</v>
      </c>
      <c r="V86" s="86" t="s">
        <v>390</v>
      </c>
      <c r="W86" s="86">
        <v>17</v>
      </c>
      <c r="X86" s="86" t="s">
        <v>391</v>
      </c>
      <c r="Y86" s="83">
        <v>20</v>
      </c>
      <c r="Z86" s="83" t="s">
        <v>392</v>
      </c>
      <c r="AA86" s="83">
        <v>19</v>
      </c>
      <c r="AB86" s="83"/>
      <c r="AC86" s="83"/>
      <c r="AD86" s="83">
        <v>29</v>
      </c>
      <c r="AE86" s="83" t="s">
        <v>746</v>
      </c>
      <c r="AF86" s="83"/>
      <c r="AG86" s="83" t="s">
        <v>811</v>
      </c>
      <c r="AH86" s="83"/>
      <c r="AI86" s="83">
        <v>28.5</v>
      </c>
      <c r="AJ86" s="83"/>
      <c r="AN86" s="18"/>
      <c r="AO86" s="28">
        <f>S86-Q86</f>
        <v>0</v>
      </c>
      <c r="AP86" s="28">
        <f>U86-S86</f>
        <v>1</v>
      </c>
      <c r="AQ86" s="28">
        <f>W86-U86</f>
        <v>3</v>
      </c>
      <c r="AR86" s="28">
        <f>Y86-W86</f>
        <v>3</v>
      </c>
      <c r="AS86" s="16" t="s">
        <v>213</v>
      </c>
    </row>
    <row r="87" spans="1:46" s="29" customFormat="1" ht="15.75" customHeight="1">
      <c r="A87" s="85" t="s">
        <v>927</v>
      </c>
      <c r="B87" s="83" t="s">
        <v>239</v>
      </c>
      <c r="C87" s="80" t="s">
        <v>233</v>
      </c>
      <c r="D87" s="83" t="s">
        <v>234</v>
      </c>
      <c r="E87" s="84" t="s">
        <v>229</v>
      </c>
      <c r="F87" s="84" t="s">
        <v>286</v>
      </c>
      <c r="G87" s="150" t="s">
        <v>603</v>
      </c>
      <c r="H87" s="173" t="s">
        <v>847</v>
      </c>
      <c r="I87" s="82"/>
      <c r="J87" s="82"/>
      <c r="K87" s="80"/>
      <c r="L87" s="80"/>
      <c r="M87" s="82"/>
      <c r="N87" s="82"/>
      <c r="O87" s="82"/>
      <c r="P87" s="82"/>
      <c r="Q87" s="80"/>
      <c r="R87" s="80"/>
      <c r="S87" s="80"/>
      <c r="T87" s="80"/>
      <c r="U87" s="86"/>
      <c r="V87" s="86"/>
      <c r="W87" s="86"/>
      <c r="X87" s="86"/>
      <c r="Y87" s="83"/>
      <c r="Z87" s="83"/>
      <c r="AA87" s="83"/>
      <c r="AB87" s="83"/>
      <c r="AC87" s="83"/>
      <c r="AD87" s="83"/>
      <c r="AE87" s="83"/>
      <c r="AF87" s="83">
        <v>64</v>
      </c>
      <c r="AG87" s="83" t="s">
        <v>738</v>
      </c>
      <c r="AH87" s="83"/>
      <c r="AI87" s="83"/>
      <c r="AJ87" s="83"/>
      <c r="AS87" s="16"/>
    </row>
    <row r="88" spans="1:46" ht="15.75" customHeight="1">
      <c r="A88" s="85" t="s">
        <v>217</v>
      </c>
      <c r="B88" s="82" t="s">
        <v>239</v>
      </c>
      <c r="C88" s="80" t="s">
        <v>233</v>
      </c>
      <c r="D88" s="83" t="s">
        <v>235</v>
      </c>
      <c r="E88" s="84" t="s">
        <v>229</v>
      </c>
      <c r="F88" s="84" t="s">
        <v>286</v>
      </c>
      <c r="G88" s="150" t="s">
        <v>891</v>
      </c>
      <c r="H88" s="173" t="s">
        <v>948</v>
      </c>
      <c r="I88" s="80"/>
      <c r="J88" s="80"/>
      <c r="K88" s="80"/>
      <c r="L88" s="80"/>
      <c r="M88" s="82"/>
      <c r="N88" s="82"/>
      <c r="O88" s="82"/>
      <c r="P88" s="82"/>
      <c r="Q88" s="80">
        <v>14</v>
      </c>
      <c r="R88" s="80">
        <v>14</v>
      </c>
      <c r="S88" s="80">
        <v>14</v>
      </c>
      <c r="T88" s="80">
        <v>14</v>
      </c>
      <c r="U88" s="86">
        <v>14</v>
      </c>
      <c r="V88" s="86" t="s">
        <v>413</v>
      </c>
      <c r="W88" s="86">
        <v>18.5</v>
      </c>
      <c r="X88" s="86" t="s">
        <v>414</v>
      </c>
      <c r="Y88" s="83">
        <v>27</v>
      </c>
      <c r="Z88" s="83" t="s">
        <v>415</v>
      </c>
      <c r="AA88" s="83">
        <v>25.5</v>
      </c>
      <c r="AB88" s="83"/>
      <c r="AC88" s="83"/>
      <c r="AD88" s="83">
        <v>44</v>
      </c>
      <c r="AE88" s="83"/>
      <c r="AF88" s="83"/>
      <c r="AG88" s="83" t="s">
        <v>811</v>
      </c>
      <c r="AH88" s="83"/>
      <c r="AI88" s="83">
        <v>56.25</v>
      </c>
      <c r="AJ88" s="83" t="s">
        <v>835</v>
      </c>
      <c r="AN88" s="18"/>
      <c r="AO88" s="28">
        <f t="shared" si="31"/>
        <v>0</v>
      </c>
      <c r="AP88" s="28">
        <f t="shared" si="32"/>
        <v>0</v>
      </c>
      <c r="AQ88" s="28">
        <f t="shared" si="33"/>
        <v>4.5</v>
      </c>
      <c r="AR88" s="28">
        <f t="shared" si="34"/>
        <v>8.5</v>
      </c>
      <c r="AS88" s="16" t="s">
        <v>214</v>
      </c>
      <c r="AT88" s="17"/>
    </row>
    <row r="89" spans="1:46" ht="15.75" customHeight="1">
      <c r="A89" s="84" t="s">
        <v>225</v>
      </c>
      <c r="B89" s="82" t="s">
        <v>239</v>
      </c>
      <c r="C89" s="80" t="s">
        <v>233</v>
      </c>
      <c r="D89" s="83" t="s">
        <v>235</v>
      </c>
      <c r="E89" s="84" t="s">
        <v>229</v>
      </c>
      <c r="F89" s="84" t="s">
        <v>286</v>
      </c>
      <c r="G89" s="150" t="s">
        <v>891</v>
      </c>
      <c r="H89" s="173" t="s">
        <v>948</v>
      </c>
      <c r="I89" s="80"/>
      <c r="J89" s="80"/>
      <c r="K89" s="80"/>
      <c r="L89" s="80"/>
      <c r="M89" s="82"/>
      <c r="N89" s="82"/>
      <c r="O89" s="82"/>
      <c r="P89" s="82"/>
      <c r="Q89" s="80">
        <v>15</v>
      </c>
      <c r="R89" s="80">
        <v>15</v>
      </c>
      <c r="S89" s="80">
        <v>15</v>
      </c>
      <c r="T89" s="80">
        <v>15</v>
      </c>
      <c r="U89" s="86">
        <v>16</v>
      </c>
      <c r="V89" s="86" t="s">
        <v>423</v>
      </c>
      <c r="W89" s="86">
        <v>16</v>
      </c>
      <c r="X89" s="86" t="s">
        <v>424</v>
      </c>
      <c r="Y89" s="83">
        <v>18.5</v>
      </c>
      <c r="Z89" s="83" t="s">
        <v>425</v>
      </c>
      <c r="AA89" s="83">
        <v>16</v>
      </c>
      <c r="AB89" s="83"/>
      <c r="AC89" s="83"/>
      <c r="AD89" s="83"/>
      <c r="AE89" s="83"/>
      <c r="AF89" s="83"/>
      <c r="AG89" s="83" t="s">
        <v>811</v>
      </c>
      <c r="AH89" s="83"/>
      <c r="AI89" s="83">
        <v>19.5</v>
      </c>
      <c r="AJ89" s="83"/>
      <c r="AN89" s="18"/>
      <c r="AO89" s="28">
        <f t="shared" si="31"/>
        <v>0</v>
      </c>
      <c r="AP89" s="28">
        <f t="shared" si="32"/>
        <v>1</v>
      </c>
      <c r="AQ89" s="28">
        <f t="shared" si="33"/>
        <v>0</v>
      </c>
      <c r="AR89" s="28">
        <f t="shared" si="34"/>
        <v>2.5</v>
      </c>
      <c r="AS89" s="16" t="s">
        <v>214</v>
      </c>
      <c r="AT89" s="17"/>
    </row>
    <row r="90" spans="1:46" ht="15.75" customHeight="1">
      <c r="A90" s="85" t="s">
        <v>215</v>
      </c>
      <c r="B90" s="82" t="s">
        <v>239</v>
      </c>
      <c r="C90" s="80" t="s">
        <v>233</v>
      </c>
      <c r="D90" s="83" t="s">
        <v>235</v>
      </c>
      <c r="E90" s="84" t="s">
        <v>229</v>
      </c>
      <c r="F90" s="84" t="s">
        <v>286</v>
      </c>
      <c r="G90" s="150" t="s">
        <v>891</v>
      </c>
      <c r="H90" s="173" t="s">
        <v>948</v>
      </c>
      <c r="I90" s="80"/>
      <c r="J90" s="80"/>
      <c r="K90" s="80"/>
      <c r="L90" s="80"/>
      <c r="M90" s="82"/>
      <c r="N90" s="82"/>
      <c r="O90" s="82"/>
      <c r="P90" s="82"/>
      <c r="Q90" s="80">
        <v>13</v>
      </c>
      <c r="R90" s="80">
        <v>13</v>
      </c>
      <c r="S90" s="80">
        <v>13</v>
      </c>
      <c r="T90" s="80">
        <v>13</v>
      </c>
      <c r="U90" s="86">
        <v>13</v>
      </c>
      <c r="V90" s="86" t="s">
        <v>432</v>
      </c>
      <c r="W90" s="86">
        <v>13</v>
      </c>
      <c r="X90" s="86" t="s">
        <v>433</v>
      </c>
      <c r="Y90" s="83">
        <v>17.5</v>
      </c>
      <c r="Z90" s="83" t="s">
        <v>434</v>
      </c>
      <c r="AA90" s="83">
        <v>16</v>
      </c>
      <c r="AB90" s="83"/>
      <c r="AC90" s="83"/>
      <c r="AD90" s="83">
        <v>31</v>
      </c>
      <c r="AE90" s="83"/>
      <c r="AF90" s="83"/>
      <c r="AG90" s="83" t="s">
        <v>811</v>
      </c>
      <c r="AH90" s="83"/>
      <c r="AI90" s="83">
        <v>32.5</v>
      </c>
      <c r="AJ90" s="83" t="s">
        <v>836</v>
      </c>
      <c r="AN90" s="18"/>
      <c r="AO90" s="28">
        <f t="shared" si="31"/>
        <v>0</v>
      </c>
      <c r="AP90" s="28">
        <f t="shared" si="32"/>
        <v>0</v>
      </c>
      <c r="AQ90" s="28">
        <f t="shared" si="33"/>
        <v>0</v>
      </c>
      <c r="AR90" s="28">
        <f t="shared" si="34"/>
        <v>4.5</v>
      </c>
      <c r="AS90" s="16" t="s">
        <v>214</v>
      </c>
      <c r="AT90" s="17"/>
    </row>
    <row r="91" spans="1:46" ht="15.75" customHeight="1">
      <c r="A91" s="84" t="s">
        <v>219</v>
      </c>
      <c r="B91" s="82" t="s">
        <v>239</v>
      </c>
      <c r="C91" s="80" t="s">
        <v>233</v>
      </c>
      <c r="D91" s="83" t="s">
        <v>235</v>
      </c>
      <c r="E91" s="84" t="s">
        <v>229</v>
      </c>
      <c r="F91" s="84" t="s">
        <v>286</v>
      </c>
      <c r="G91" s="150" t="s">
        <v>891</v>
      </c>
      <c r="H91" s="173" t="s">
        <v>948</v>
      </c>
      <c r="I91" s="80"/>
      <c r="J91" s="80"/>
      <c r="K91" s="80"/>
      <c r="L91" s="80"/>
      <c r="M91" s="82"/>
      <c r="N91" s="82"/>
      <c r="O91" s="82"/>
      <c r="P91" s="82"/>
      <c r="Q91" s="80">
        <v>12</v>
      </c>
      <c r="R91" s="80">
        <v>15</v>
      </c>
      <c r="S91" s="80">
        <v>12</v>
      </c>
      <c r="T91" s="80">
        <v>15</v>
      </c>
      <c r="U91" s="86">
        <v>12</v>
      </c>
      <c r="V91" s="86" t="s">
        <v>429</v>
      </c>
      <c r="W91" s="86">
        <v>12</v>
      </c>
      <c r="X91" s="86" t="s">
        <v>430</v>
      </c>
      <c r="Y91" s="83">
        <v>12</v>
      </c>
      <c r="Z91" s="83" t="s">
        <v>431</v>
      </c>
      <c r="AA91" s="83">
        <v>12</v>
      </c>
      <c r="AB91" s="83"/>
      <c r="AC91" s="83"/>
      <c r="AD91" s="83">
        <v>21</v>
      </c>
      <c r="AE91" s="83"/>
      <c r="AF91" s="83"/>
      <c r="AG91" s="83" t="s">
        <v>811</v>
      </c>
      <c r="AH91" s="83"/>
      <c r="AI91" s="83">
        <v>22</v>
      </c>
      <c r="AJ91" s="83" t="s">
        <v>837</v>
      </c>
      <c r="AN91" s="18"/>
      <c r="AO91" s="28">
        <f t="shared" si="31"/>
        <v>0</v>
      </c>
      <c r="AP91" s="28">
        <f t="shared" si="32"/>
        <v>0</v>
      </c>
      <c r="AQ91" s="22">
        <f t="shared" si="33"/>
        <v>0</v>
      </c>
      <c r="AR91" s="28">
        <f t="shared" si="34"/>
        <v>0</v>
      </c>
      <c r="AS91" s="16" t="s">
        <v>214</v>
      </c>
      <c r="AT91" s="17"/>
    </row>
    <row r="92" spans="1:46" ht="15.75" customHeight="1">
      <c r="A92" s="85" t="s">
        <v>422</v>
      </c>
      <c r="B92" s="82" t="s">
        <v>239</v>
      </c>
      <c r="C92" s="80" t="s">
        <v>233</v>
      </c>
      <c r="D92" s="83" t="s">
        <v>235</v>
      </c>
      <c r="E92" s="84" t="s">
        <v>229</v>
      </c>
      <c r="F92" s="84" t="s">
        <v>286</v>
      </c>
      <c r="G92" s="150" t="s">
        <v>603</v>
      </c>
      <c r="H92" s="150" t="s">
        <v>847</v>
      </c>
      <c r="I92" s="80"/>
      <c r="J92" s="80"/>
      <c r="K92" s="80"/>
      <c r="L92" s="80"/>
      <c r="M92" s="80"/>
      <c r="N92" s="80"/>
      <c r="O92" s="80"/>
      <c r="P92" s="80"/>
      <c r="Q92" s="80">
        <v>14.5</v>
      </c>
      <c r="R92" s="80">
        <v>14.5</v>
      </c>
      <c r="S92" s="80">
        <v>14.5</v>
      </c>
      <c r="T92" s="80">
        <v>14.5</v>
      </c>
      <c r="U92" s="86">
        <v>14.5</v>
      </c>
      <c r="V92" s="86" t="s">
        <v>419</v>
      </c>
      <c r="W92" s="86">
        <v>16</v>
      </c>
      <c r="X92" s="86" t="s">
        <v>420</v>
      </c>
      <c r="Y92" s="83">
        <v>17.75</v>
      </c>
      <c r="Z92" s="83" t="s">
        <v>421</v>
      </c>
      <c r="AA92" s="83">
        <v>17</v>
      </c>
      <c r="AB92" s="83"/>
      <c r="AC92" s="83"/>
      <c r="AD92" s="83">
        <v>31</v>
      </c>
      <c r="AE92" s="83"/>
      <c r="AF92" s="83"/>
      <c r="AG92" s="83" t="s">
        <v>811</v>
      </c>
      <c r="AH92" s="83"/>
      <c r="AI92" s="83">
        <v>34.25</v>
      </c>
      <c r="AJ92" s="83"/>
      <c r="AN92" s="18"/>
      <c r="AO92" s="28">
        <f t="shared" si="31"/>
        <v>0</v>
      </c>
      <c r="AP92" s="28">
        <f t="shared" si="32"/>
        <v>0</v>
      </c>
      <c r="AQ92" s="22">
        <f t="shared" si="33"/>
        <v>1.5</v>
      </c>
      <c r="AR92" s="28">
        <f t="shared" si="34"/>
        <v>1.75</v>
      </c>
      <c r="AS92" s="16" t="s">
        <v>214</v>
      </c>
      <c r="AT92" s="17"/>
    </row>
    <row r="93" spans="1:46" ht="15.75" customHeight="1">
      <c r="A93" s="84" t="s">
        <v>216</v>
      </c>
      <c r="B93" s="82" t="s">
        <v>239</v>
      </c>
      <c r="C93" s="80" t="s">
        <v>233</v>
      </c>
      <c r="D93" s="83" t="s">
        <v>235</v>
      </c>
      <c r="E93" s="84" t="s">
        <v>229</v>
      </c>
      <c r="F93" s="84" t="s">
        <v>286</v>
      </c>
      <c r="G93" s="150" t="s">
        <v>891</v>
      </c>
      <c r="H93" s="173" t="s">
        <v>948</v>
      </c>
      <c r="I93" s="80"/>
      <c r="J93" s="80"/>
      <c r="K93" s="80"/>
      <c r="L93" s="80"/>
      <c r="M93" s="80"/>
      <c r="N93" s="80"/>
      <c r="O93" s="80"/>
      <c r="P93" s="80"/>
      <c r="Q93" s="80">
        <v>13</v>
      </c>
      <c r="R93" s="80">
        <v>13</v>
      </c>
      <c r="S93" s="80">
        <v>13.5</v>
      </c>
      <c r="T93" s="80">
        <v>13.5</v>
      </c>
      <c r="U93" s="86">
        <v>13.5</v>
      </c>
      <c r="V93" s="86" t="s">
        <v>426</v>
      </c>
      <c r="W93" s="86">
        <v>16</v>
      </c>
      <c r="X93" s="86" t="s">
        <v>427</v>
      </c>
      <c r="Y93" s="83">
        <v>19</v>
      </c>
      <c r="Z93" s="83" t="s">
        <v>428</v>
      </c>
      <c r="AA93" s="83">
        <v>17.5</v>
      </c>
      <c r="AB93" s="83"/>
      <c r="AC93" s="83"/>
      <c r="AD93" s="83">
        <v>35</v>
      </c>
      <c r="AE93" s="83" t="s">
        <v>752</v>
      </c>
      <c r="AF93" s="83"/>
      <c r="AG93" s="83" t="s">
        <v>811</v>
      </c>
      <c r="AH93" s="83"/>
      <c r="AI93" s="83">
        <v>36</v>
      </c>
      <c r="AJ93" s="83" t="s">
        <v>838</v>
      </c>
      <c r="AN93" s="18"/>
      <c r="AO93" s="28">
        <f t="shared" si="31"/>
        <v>0.5</v>
      </c>
      <c r="AP93" s="28">
        <f t="shared" si="32"/>
        <v>0</v>
      </c>
      <c r="AQ93" s="22">
        <f t="shared" si="33"/>
        <v>2.5</v>
      </c>
      <c r="AR93" s="28">
        <f t="shared" si="34"/>
        <v>3</v>
      </c>
      <c r="AS93" s="16" t="s">
        <v>214</v>
      </c>
      <c r="AT93" s="17"/>
    </row>
    <row r="94" spans="1:46" s="11" customFormat="1" ht="15.6">
      <c r="A94" s="85" t="s">
        <v>218</v>
      </c>
      <c r="B94" s="82" t="s">
        <v>239</v>
      </c>
      <c r="C94" s="80" t="s">
        <v>233</v>
      </c>
      <c r="D94" s="83" t="s">
        <v>235</v>
      </c>
      <c r="E94" s="84" t="s">
        <v>229</v>
      </c>
      <c r="F94" s="84" t="s">
        <v>286</v>
      </c>
      <c r="G94" s="150" t="s">
        <v>603</v>
      </c>
      <c r="H94" s="150" t="s">
        <v>847</v>
      </c>
      <c r="I94" s="80"/>
      <c r="J94" s="80"/>
      <c r="K94" s="80"/>
      <c r="L94" s="80"/>
      <c r="M94" s="80"/>
      <c r="N94" s="80"/>
      <c r="O94" s="80"/>
      <c r="P94" s="80"/>
      <c r="Q94" s="80">
        <v>12</v>
      </c>
      <c r="R94" s="80">
        <v>15</v>
      </c>
      <c r="S94" s="80">
        <v>12</v>
      </c>
      <c r="T94" s="80">
        <v>15</v>
      </c>
      <c r="U94" s="86">
        <v>12</v>
      </c>
      <c r="V94" s="86" t="s">
        <v>416</v>
      </c>
      <c r="W94" s="86">
        <v>12</v>
      </c>
      <c r="X94" s="86" t="s">
        <v>417</v>
      </c>
      <c r="Y94" s="83">
        <v>12</v>
      </c>
      <c r="Z94" s="83" t="s">
        <v>418</v>
      </c>
      <c r="AA94" s="83">
        <v>10</v>
      </c>
      <c r="AB94" s="83"/>
      <c r="AC94" s="83"/>
      <c r="AD94" s="83">
        <v>26</v>
      </c>
      <c r="AE94" s="83"/>
      <c r="AF94" s="83"/>
      <c r="AG94" s="83" t="s">
        <v>811</v>
      </c>
      <c r="AH94" s="83"/>
      <c r="AI94" s="83">
        <v>27</v>
      </c>
      <c r="AJ94" s="83"/>
      <c r="AN94" s="18"/>
      <c r="AO94" s="28">
        <f t="shared" si="31"/>
        <v>0</v>
      </c>
      <c r="AP94" s="28">
        <f t="shared" si="32"/>
        <v>0</v>
      </c>
      <c r="AQ94" s="22">
        <f t="shared" si="33"/>
        <v>0</v>
      </c>
      <c r="AR94" s="28">
        <f t="shared" si="34"/>
        <v>0</v>
      </c>
      <c r="AS94" s="16" t="s">
        <v>214</v>
      </c>
      <c r="AT94" s="17"/>
    </row>
    <row r="95" spans="1:46" s="40" customFormat="1" ht="15.6">
      <c r="A95" s="91" t="s">
        <v>466</v>
      </c>
      <c r="B95" s="40" t="s">
        <v>239</v>
      </c>
      <c r="C95" s="92" t="s">
        <v>233</v>
      </c>
      <c r="D95" s="83" t="s">
        <v>925</v>
      </c>
      <c r="E95" s="24" t="s">
        <v>193</v>
      </c>
      <c r="F95" s="93" t="s">
        <v>220</v>
      </c>
      <c r="G95" s="150" t="s">
        <v>603</v>
      </c>
      <c r="H95" s="150" t="s">
        <v>847</v>
      </c>
      <c r="Q95" s="92"/>
      <c r="R95" s="92"/>
      <c r="S95" s="92"/>
      <c r="T95" s="92"/>
      <c r="U95" s="95"/>
      <c r="V95" s="95"/>
      <c r="W95" s="95"/>
      <c r="X95" s="95"/>
      <c r="Y95" s="91">
        <v>13.5</v>
      </c>
      <c r="Z95" s="95" t="s">
        <v>491</v>
      </c>
      <c r="AA95" s="95">
        <v>13</v>
      </c>
      <c r="AB95" s="95"/>
      <c r="AC95" s="95"/>
      <c r="AD95" s="95">
        <v>24</v>
      </c>
      <c r="AE95" s="95"/>
      <c r="AF95" s="95">
        <v>32</v>
      </c>
      <c r="AG95" s="95"/>
      <c r="AH95" s="95" t="s">
        <v>779</v>
      </c>
      <c r="AI95" s="95">
        <v>31</v>
      </c>
      <c r="AJ95" s="95"/>
      <c r="AP95" s="28"/>
      <c r="AQ95" s="28"/>
      <c r="AR95" s="28"/>
      <c r="AS95" s="94"/>
    </row>
    <row r="96" spans="1:46" s="40" customFormat="1" ht="15.6">
      <c r="A96" s="91" t="s">
        <v>467</v>
      </c>
      <c r="B96" s="40" t="s">
        <v>239</v>
      </c>
      <c r="C96" s="92" t="s">
        <v>233</v>
      </c>
      <c r="D96" s="83" t="s">
        <v>925</v>
      </c>
      <c r="E96" s="24" t="s">
        <v>193</v>
      </c>
      <c r="F96" s="93" t="s">
        <v>220</v>
      </c>
      <c r="G96" s="150" t="s">
        <v>603</v>
      </c>
      <c r="H96" s="150" t="s">
        <v>847</v>
      </c>
      <c r="Q96" s="92"/>
      <c r="R96" s="92"/>
      <c r="S96" s="92"/>
      <c r="T96" s="92"/>
      <c r="U96" s="95"/>
      <c r="V96" s="95"/>
      <c r="W96" s="95"/>
      <c r="X96" s="95"/>
      <c r="Y96" s="91">
        <v>31.1</v>
      </c>
      <c r="Z96" s="95" t="s">
        <v>491</v>
      </c>
      <c r="AA96" s="95">
        <v>11.5</v>
      </c>
      <c r="AB96" s="95"/>
      <c r="AC96" s="95"/>
      <c r="AD96" s="95">
        <v>27</v>
      </c>
      <c r="AE96" s="95"/>
      <c r="AF96" s="95">
        <v>22</v>
      </c>
      <c r="AG96" s="95"/>
      <c r="AH96" s="95" t="s">
        <v>779</v>
      </c>
      <c r="AI96" s="95">
        <v>25</v>
      </c>
      <c r="AJ96" s="95"/>
      <c r="AP96" s="28"/>
      <c r="AQ96" s="28"/>
      <c r="AR96" s="28"/>
      <c r="AS96" s="94"/>
    </row>
    <row r="97" spans="1:45" s="40" customFormat="1" ht="15.6">
      <c r="A97" s="91" t="s">
        <v>468</v>
      </c>
      <c r="B97" s="40" t="s">
        <v>239</v>
      </c>
      <c r="C97" s="92" t="s">
        <v>233</v>
      </c>
      <c r="D97" s="83" t="s">
        <v>925</v>
      </c>
      <c r="E97" s="24" t="s">
        <v>193</v>
      </c>
      <c r="F97" s="93" t="s">
        <v>220</v>
      </c>
      <c r="G97" s="150" t="s">
        <v>603</v>
      </c>
      <c r="H97" s="150" t="s">
        <v>847</v>
      </c>
      <c r="Q97" s="92"/>
      <c r="R97" s="92"/>
      <c r="S97" s="92"/>
      <c r="T97" s="92"/>
      <c r="U97" s="95"/>
      <c r="V97" s="95"/>
      <c r="W97" s="95"/>
      <c r="X97" s="95"/>
      <c r="Y97" s="91">
        <v>15</v>
      </c>
      <c r="Z97" s="95" t="s">
        <v>491</v>
      </c>
      <c r="AA97" s="95">
        <v>11</v>
      </c>
      <c r="AB97" s="95"/>
      <c r="AC97" s="95"/>
      <c r="AD97" s="95">
        <v>22</v>
      </c>
      <c r="AE97" s="95"/>
      <c r="AF97" s="95">
        <v>15</v>
      </c>
      <c r="AG97" s="95"/>
      <c r="AH97" s="95" t="s">
        <v>779</v>
      </c>
      <c r="AI97" s="95">
        <v>21</v>
      </c>
      <c r="AJ97" s="95"/>
      <c r="AP97" s="28"/>
      <c r="AQ97" s="28"/>
      <c r="AR97" s="28"/>
      <c r="AS97" s="94"/>
    </row>
    <row r="98" spans="1:45" s="40" customFormat="1" ht="15.6">
      <c r="A98" s="91" t="s">
        <v>469</v>
      </c>
      <c r="B98" s="40" t="s">
        <v>239</v>
      </c>
      <c r="C98" s="92" t="s">
        <v>233</v>
      </c>
      <c r="D98" s="83" t="s">
        <v>925</v>
      </c>
      <c r="E98" s="24" t="s">
        <v>193</v>
      </c>
      <c r="F98" s="93" t="s">
        <v>220</v>
      </c>
      <c r="G98" s="150" t="s">
        <v>603</v>
      </c>
      <c r="H98" s="150" t="s">
        <v>847</v>
      </c>
      <c r="Q98" s="92"/>
      <c r="R98" s="92"/>
      <c r="S98" s="92"/>
      <c r="T98" s="92"/>
      <c r="U98" s="95"/>
      <c r="V98" s="95"/>
      <c r="W98" s="95"/>
      <c r="X98" s="95"/>
      <c r="Y98" s="91">
        <v>11.5</v>
      </c>
      <c r="Z98" s="95" t="s">
        <v>491</v>
      </c>
      <c r="AA98" s="95">
        <v>10</v>
      </c>
      <c r="AB98" s="95"/>
      <c r="AC98" s="95"/>
      <c r="AD98" s="95">
        <v>18</v>
      </c>
      <c r="AE98" s="95"/>
      <c r="AF98" s="95">
        <v>20</v>
      </c>
      <c r="AG98" s="95"/>
      <c r="AH98" s="95" t="s">
        <v>779</v>
      </c>
      <c r="AI98" s="95">
        <v>21.5</v>
      </c>
      <c r="AJ98" s="95"/>
      <c r="AP98" s="28"/>
      <c r="AQ98" s="28"/>
      <c r="AR98" s="28"/>
      <c r="AS98" s="94"/>
    </row>
    <row r="99" spans="1:45" s="40" customFormat="1" ht="15.6">
      <c r="A99" s="91" t="s">
        <v>827</v>
      </c>
      <c r="B99" s="40" t="s">
        <v>239</v>
      </c>
      <c r="C99" s="92" t="s">
        <v>233</v>
      </c>
      <c r="D99" s="83" t="s">
        <v>925</v>
      </c>
      <c r="E99" s="24" t="s">
        <v>193</v>
      </c>
      <c r="F99" s="93" t="s">
        <v>220</v>
      </c>
      <c r="G99" s="150" t="s">
        <v>603</v>
      </c>
      <c r="H99" s="150" t="s">
        <v>847</v>
      </c>
      <c r="Q99" s="92"/>
      <c r="R99" s="92"/>
      <c r="S99" s="92"/>
      <c r="T99" s="92"/>
      <c r="U99" s="95"/>
      <c r="V99" s="95"/>
      <c r="W99" s="95"/>
      <c r="X99" s="95"/>
      <c r="Y99" s="91">
        <v>16</v>
      </c>
      <c r="Z99" s="95" t="s">
        <v>491</v>
      </c>
      <c r="AA99" s="95">
        <v>15.5</v>
      </c>
      <c r="AB99" s="95"/>
      <c r="AC99" s="95"/>
      <c r="AD99" s="95">
        <v>22</v>
      </c>
      <c r="AE99" s="95"/>
      <c r="AF99" s="95">
        <v>23</v>
      </c>
      <c r="AG99" s="95"/>
      <c r="AH99" s="95" t="s">
        <v>779</v>
      </c>
      <c r="AI99" s="95">
        <v>23</v>
      </c>
      <c r="AJ99" s="95"/>
      <c r="AP99" s="28"/>
      <c r="AQ99" s="28"/>
      <c r="AR99" s="28"/>
      <c r="AS99" s="94"/>
    </row>
    <row r="100" spans="1:45" s="40" customFormat="1" ht="15.6">
      <c r="A100" s="91" t="s">
        <v>828</v>
      </c>
      <c r="B100" s="40" t="s">
        <v>239</v>
      </c>
      <c r="C100" s="92" t="s">
        <v>233</v>
      </c>
      <c r="D100" s="83" t="s">
        <v>925</v>
      </c>
      <c r="E100" s="24" t="s">
        <v>193</v>
      </c>
      <c r="F100" s="93" t="s">
        <v>220</v>
      </c>
      <c r="G100" s="150" t="s">
        <v>603</v>
      </c>
      <c r="H100" s="150" t="s">
        <v>847</v>
      </c>
      <c r="Q100" s="92"/>
      <c r="R100" s="92"/>
      <c r="S100" s="92"/>
      <c r="T100" s="92"/>
      <c r="U100" s="95"/>
      <c r="V100" s="95"/>
      <c r="W100" s="95"/>
      <c r="X100" s="95"/>
      <c r="Y100" s="91">
        <v>16</v>
      </c>
      <c r="Z100" s="95" t="s">
        <v>491</v>
      </c>
      <c r="AA100" s="95">
        <v>12.5</v>
      </c>
      <c r="AB100" s="95"/>
      <c r="AC100" s="95"/>
      <c r="AD100" s="95">
        <v>30.5</v>
      </c>
      <c r="AE100" s="95" t="s">
        <v>754</v>
      </c>
      <c r="AF100" s="95">
        <v>29</v>
      </c>
      <c r="AG100" s="95"/>
      <c r="AH100" s="95" t="s">
        <v>779</v>
      </c>
      <c r="AI100" s="95">
        <v>30</v>
      </c>
      <c r="AJ100" s="95"/>
      <c r="AP100" s="28"/>
      <c r="AQ100" s="28"/>
      <c r="AR100" s="28"/>
      <c r="AS100" s="94"/>
    </row>
    <row r="101" spans="1:45" s="40" customFormat="1" ht="15.6">
      <c r="A101" s="91" t="s">
        <v>472</v>
      </c>
      <c r="B101" s="40" t="s">
        <v>239</v>
      </c>
      <c r="C101" s="92" t="s">
        <v>233</v>
      </c>
      <c r="D101" s="83" t="s">
        <v>925</v>
      </c>
      <c r="E101" s="24" t="s">
        <v>193</v>
      </c>
      <c r="F101" s="93" t="s">
        <v>220</v>
      </c>
      <c r="G101" s="150" t="s">
        <v>603</v>
      </c>
      <c r="H101" s="150" t="s">
        <v>847</v>
      </c>
      <c r="Q101" s="92"/>
      <c r="R101" s="92"/>
      <c r="S101" s="92"/>
      <c r="T101" s="92"/>
      <c r="U101" s="95"/>
      <c r="V101" s="95"/>
      <c r="W101" s="95"/>
      <c r="X101" s="95"/>
      <c r="Y101" s="91">
        <v>18</v>
      </c>
      <c r="Z101" s="95" t="s">
        <v>491</v>
      </c>
      <c r="AA101" s="95">
        <v>17</v>
      </c>
      <c r="AB101" s="95"/>
      <c r="AC101" s="95"/>
      <c r="AD101" s="95">
        <v>25</v>
      </c>
      <c r="AE101" s="95"/>
      <c r="AF101" s="95">
        <v>30</v>
      </c>
      <c r="AG101" s="95"/>
      <c r="AH101" s="95" t="s">
        <v>779</v>
      </c>
      <c r="AI101" s="95">
        <v>29</v>
      </c>
      <c r="AJ101" s="95"/>
      <c r="AP101" s="28"/>
      <c r="AQ101" s="28"/>
      <c r="AR101" s="28"/>
      <c r="AS101" s="94"/>
    </row>
    <row r="102" spans="1:45" s="40" customFormat="1" ht="15.6">
      <c r="A102" s="91" t="s">
        <v>473</v>
      </c>
      <c r="B102" s="40" t="s">
        <v>239</v>
      </c>
      <c r="C102" s="92" t="s">
        <v>233</v>
      </c>
      <c r="D102" s="83" t="s">
        <v>925</v>
      </c>
      <c r="E102" s="24" t="s">
        <v>193</v>
      </c>
      <c r="F102" s="93" t="s">
        <v>220</v>
      </c>
      <c r="G102" s="150" t="s">
        <v>603</v>
      </c>
      <c r="H102" s="150" t="s">
        <v>847</v>
      </c>
      <c r="Q102" s="92"/>
      <c r="R102" s="92"/>
      <c r="S102" s="92"/>
      <c r="T102" s="92"/>
      <c r="U102" s="95"/>
      <c r="V102" s="95"/>
      <c r="W102" s="95"/>
      <c r="X102" s="95"/>
      <c r="Y102" s="91">
        <v>13.5</v>
      </c>
      <c r="Z102" s="95" t="s">
        <v>491</v>
      </c>
      <c r="AA102" s="95">
        <v>10</v>
      </c>
      <c r="AB102" s="95"/>
      <c r="AC102" s="95"/>
      <c r="AD102" s="95">
        <v>21</v>
      </c>
      <c r="AE102" s="95"/>
      <c r="AF102" s="95">
        <v>23</v>
      </c>
      <c r="AG102" s="95"/>
      <c r="AH102" s="95" t="s">
        <v>779</v>
      </c>
      <c r="AI102" s="95">
        <v>24</v>
      </c>
      <c r="AJ102" s="95"/>
      <c r="AP102" s="28"/>
      <c r="AQ102" s="28"/>
      <c r="AR102" s="28"/>
      <c r="AS102" s="94"/>
    </row>
    <row r="103" spans="1:45" s="40" customFormat="1" ht="15.6">
      <c r="A103" s="91" t="s">
        <v>474</v>
      </c>
      <c r="B103" s="40" t="s">
        <v>239</v>
      </c>
      <c r="C103" s="92" t="s">
        <v>233</v>
      </c>
      <c r="D103" s="83" t="s">
        <v>925</v>
      </c>
      <c r="E103" s="24" t="s">
        <v>193</v>
      </c>
      <c r="F103" s="93" t="s">
        <v>220</v>
      </c>
      <c r="G103" s="150" t="s">
        <v>603</v>
      </c>
      <c r="H103" s="150" t="s">
        <v>847</v>
      </c>
      <c r="Q103" s="92"/>
      <c r="R103" s="92"/>
      <c r="S103" s="92"/>
      <c r="T103" s="92"/>
      <c r="U103" s="95"/>
      <c r="V103" s="95"/>
      <c r="W103" s="95"/>
      <c r="X103" s="95"/>
      <c r="Y103" s="91">
        <v>16</v>
      </c>
      <c r="Z103" s="95" t="s">
        <v>491</v>
      </c>
      <c r="AA103" s="95">
        <v>15</v>
      </c>
      <c r="AB103" s="95"/>
      <c r="AC103" s="95"/>
      <c r="AD103" s="95"/>
      <c r="AE103" s="95"/>
      <c r="AF103" s="95">
        <v>21</v>
      </c>
      <c r="AG103" s="95"/>
      <c r="AH103" s="95" t="s">
        <v>779</v>
      </c>
      <c r="AI103" s="95">
        <v>21</v>
      </c>
      <c r="AJ103" s="95"/>
      <c r="AP103" s="28"/>
      <c r="AQ103" s="28"/>
      <c r="AR103" s="28"/>
      <c r="AS103" s="94"/>
    </row>
    <row r="104" spans="1:45" s="40" customFormat="1" ht="15.6">
      <c r="A104" s="91" t="s">
        <v>475</v>
      </c>
      <c r="B104" s="40" t="s">
        <v>239</v>
      </c>
      <c r="C104" s="92" t="s">
        <v>233</v>
      </c>
      <c r="D104" s="83" t="s">
        <v>925</v>
      </c>
      <c r="E104" s="24" t="s">
        <v>193</v>
      </c>
      <c r="F104" s="93" t="s">
        <v>220</v>
      </c>
      <c r="G104" s="150" t="s">
        <v>603</v>
      </c>
      <c r="H104" s="150" t="s">
        <v>847</v>
      </c>
      <c r="Q104" s="92"/>
      <c r="R104" s="92"/>
      <c r="S104" s="92"/>
      <c r="T104" s="92"/>
      <c r="U104" s="95"/>
      <c r="V104" s="95"/>
      <c r="W104" s="95"/>
      <c r="X104" s="95"/>
      <c r="Y104" s="91">
        <v>10</v>
      </c>
      <c r="Z104" s="95" t="s">
        <v>491</v>
      </c>
      <c r="AA104" s="95">
        <v>10</v>
      </c>
      <c r="AB104" s="95"/>
      <c r="AC104" s="95"/>
      <c r="AD104" s="95">
        <v>21.25</v>
      </c>
      <c r="AE104" s="95" t="s">
        <v>755</v>
      </c>
      <c r="AF104" s="95">
        <v>17</v>
      </c>
      <c r="AG104" s="95"/>
      <c r="AH104" s="95" t="s">
        <v>779</v>
      </c>
      <c r="AI104" s="95">
        <v>19</v>
      </c>
      <c r="AJ104" s="95"/>
      <c r="AP104" s="28"/>
      <c r="AQ104" s="28"/>
      <c r="AR104" s="28"/>
      <c r="AS104" s="94"/>
    </row>
    <row r="105" spans="1:45" s="40" customFormat="1" ht="15.6">
      <c r="A105" s="91" t="s">
        <v>476</v>
      </c>
      <c r="B105" s="40" t="s">
        <v>239</v>
      </c>
      <c r="C105" s="92" t="s">
        <v>233</v>
      </c>
      <c r="D105" s="83" t="s">
        <v>925</v>
      </c>
      <c r="E105" s="24" t="s">
        <v>193</v>
      </c>
      <c r="F105" s="93" t="s">
        <v>220</v>
      </c>
      <c r="G105" s="150" t="s">
        <v>603</v>
      </c>
      <c r="H105" s="150" t="s">
        <v>847</v>
      </c>
      <c r="Q105" s="92"/>
      <c r="R105" s="92"/>
      <c r="S105" s="92"/>
      <c r="T105" s="92"/>
      <c r="U105" s="95"/>
      <c r="V105" s="95"/>
      <c r="W105" s="95"/>
      <c r="X105" s="95"/>
      <c r="Y105" s="91">
        <v>12</v>
      </c>
      <c r="Z105" s="95" t="s">
        <v>491</v>
      </c>
      <c r="AA105" s="95">
        <v>12.5</v>
      </c>
      <c r="AB105" s="95"/>
      <c r="AC105" s="95"/>
      <c r="AD105" s="95">
        <v>16.5</v>
      </c>
      <c r="AE105" s="95"/>
      <c r="AF105" s="95">
        <v>18</v>
      </c>
      <c r="AG105" s="95"/>
      <c r="AH105" s="95" t="s">
        <v>779</v>
      </c>
      <c r="AI105" s="95">
        <v>19</v>
      </c>
      <c r="AJ105" s="95"/>
      <c r="AP105" s="28"/>
      <c r="AQ105" s="28"/>
      <c r="AR105" s="28"/>
      <c r="AS105" s="94"/>
    </row>
    <row r="106" spans="1:45" s="40" customFormat="1" ht="15.6">
      <c r="A106" s="91" t="s">
        <v>477</v>
      </c>
      <c r="B106" s="40" t="s">
        <v>239</v>
      </c>
      <c r="C106" s="92" t="s">
        <v>233</v>
      </c>
      <c r="D106" s="83" t="s">
        <v>925</v>
      </c>
      <c r="E106" s="24" t="s">
        <v>193</v>
      </c>
      <c r="F106" s="93" t="s">
        <v>220</v>
      </c>
      <c r="G106" s="150" t="s">
        <v>603</v>
      </c>
      <c r="H106" s="150" t="s">
        <v>847</v>
      </c>
      <c r="Q106" s="92"/>
      <c r="R106" s="92"/>
      <c r="S106" s="92"/>
      <c r="T106" s="92"/>
      <c r="U106" s="95"/>
      <c r="V106" s="95"/>
      <c r="W106" s="95"/>
      <c r="X106" s="95"/>
      <c r="Y106" s="91">
        <v>15</v>
      </c>
      <c r="Z106" s="95" t="s">
        <v>491</v>
      </c>
      <c r="AA106" s="95">
        <v>12</v>
      </c>
      <c r="AB106" s="95"/>
      <c r="AC106" s="95"/>
      <c r="AD106" s="95">
        <v>18</v>
      </c>
      <c r="AE106" s="95"/>
      <c r="AF106" s="95">
        <v>17</v>
      </c>
      <c r="AG106" s="95"/>
      <c r="AH106" s="95" t="s">
        <v>779</v>
      </c>
      <c r="AI106" s="95">
        <v>18</v>
      </c>
      <c r="AJ106" s="95"/>
      <c r="AP106" s="28"/>
      <c r="AQ106" s="28"/>
      <c r="AR106" s="28"/>
      <c r="AS106" s="94"/>
    </row>
    <row r="107" spans="1:45" s="40" customFormat="1" ht="15.6">
      <c r="A107" s="91" t="s">
        <v>478</v>
      </c>
      <c r="B107" s="40" t="s">
        <v>239</v>
      </c>
      <c r="C107" s="92" t="s">
        <v>233</v>
      </c>
      <c r="D107" s="83" t="s">
        <v>925</v>
      </c>
      <c r="E107" s="24" t="s">
        <v>193</v>
      </c>
      <c r="F107" s="93" t="s">
        <v>220</v>
      </c>
      <c r="G107" s="150" t="s">
        <v>603</v>
      </c>
      <c r="H107" s="150" t="s">
        <v>847</v>
      </c>
      <c r="Q107" s="92"/>
      <c r="R107" s="92"/>
      <c r="S107" s="92"/>
      <c r="T107" s="92"/>
      <c r="U107" s="95"/>
      <c r="V107" s="95"/>
      <c r="W107" s="95"/>
      <c r="X107" s="95"/>
      <c r="Y107" s="91">
        <v>18</v>
      </c>
      <c r="Z107" s="95" t="s">
        <v>491</v>
      </c>
      <c r="AA107" s="95">
        <v>16.5</v>
      </c>
      <c r="AB107" s="95"/>
      <c r="AC107" s="95"/>
      <c r="AD107" s="95">
        <v>20</v>
      </c>
      <c r="AE107" s="95"/>
      <c r="AF107" s="95">
        <v>18</v>
      </c>
      <c r="AG107" s="95"/>
      <c r="AH107" s="95" t="s">
        <v>779</v>
      </c>
      <c r="AI107" s="95">
        <v>20</v>
      </c>
      <c r="AJ107" s="95"/>
      <c r="AP107" s="28"/>
      <c r="AQ107" s="28"/>
      <c r="AR107" s="28"/>
      <c r="AS107" s="94"/>
    </row>
    <row r="108" spans="1:45" s="40" customFormat="1" ht="15.6">
      <c r="A108" s="91" t="s">
        <v>479</v>
      </c>
      <c r="B108" s="40" t="s">
        <v>239</v>
      </c>
      <c r="C108" s="92" t="s">
        <v>233</v>
      </c>
      <c r="D108" s="83" t="s">
        <v>925</v>
      </c>
      <c r="E108" s="24" t="s">
        <v>193</v>
      </c>
      <c r="F108" s="93" t="s">
        <v>220</v>
      </c>
      <c r="G108" s="150" t="s">
        <v>603</v>
      </c>
      <c r="H108" s="150" t="s">
        <v>847</v>
      </c>
      <c r="Q108" s="92"/>
      <c r="R108" s="92"/>
      <c r="S108" s="92"/>
      <c r="T108" s="92"/>
      <c r="U108" s="95"/>
      <c r="V108" s="95"/>
      <c r="W108" s="95"/>
      <c r="X108" s="95"/>
      <c r="Y108" s="91">
        <v>18</v>
      </c>
      <c r="Z108" s="95" t="s">
        <v>491</v>
      </c>
      <c r="AA108" s="95">
        <v>13</v>
      </c>
      <c r="AB108" s="95"/>
      <c r="AC108" s="95"/>
      <c r="AD108" s="95">
        <v>18.5</v>
      </c>
      <c r="AE108" s="95"/>
      <c r="AF108" s="95">
        <v>19</v>
      </c>
      <c r="AG108" s="95"/>
      <c r="AH108" s="95" t="s">
        <v>779</v>
      </c>
      <c r="AI108" s="95">
        <v>20.5</v>
      </c>
      <c r="AJ108" s="95"/>
      <c r="AP108" s="28"/>
      <c r="AQ108" s="28"/>
      <c r="AR108" s="28"/>
      <c r="AS108" s="94"/>
    </row>
    <row r="109" spans="1:45" s="40" customFormat="1" ht="15.6">
      <c r="A109" s="91" t="s">
        <v>480</v>
      </c>
      <c r="B109" s="40" t="s">
        <v>239</v>
      </c>
      <c r="C109" s="92" t="s">
        <v>233</v>
      </c>
      <c r="D109" s="83" t="s">
        <v>925</v>
      </c>
      <c r="E109" s="24" t="s">
        <v>193</v>
      </c>
      <c r="F109" s="93" t="s">
        <v>220</v>
      </c>
      <c r="G109" s="150" t="s">
        <v>603</v>
      </c>
      <c r="H109" s="150" t="s">
        <v>847</v>
      </c>
      <c r="Q109" s="92"/>
      <c r="R109" s="92"/>
      <c r="S109" s="92"/>
      <c r="T109" s="92"/>
      <c r="U109" s="95"/>
      <c r="V109" s="95"/>
      <c r="W109" s="95"/>
      <c r="X109" s="95"/>
      <c r="Y109" s="91">
        <v>15</v>
      </c>
      <c r="Z109" s="95" t="s">
        <v>491</v>
      </c>
      <c r="AA109" s="95">
        <v>12</v>
      </c>
      <c r="AB109" s="95"/>
      <c r="AC109" s="95"/>
      <c r="AD109" s="95">
        <v>15</v>
      </c>
      <c r="AE109" s="95"/>
      <c r="AF109" s="95">
        <v>18</v>
      </c>
      <c r="AG109" s="95"/>
      <c r="AH109" s="95" t="s">
        <v>779</v>
      </c>
      <c r="AI109" s="95">
        <v>18</v>
      </c>
      <c r="AJ109" s="95"/>
      <c r="AP109" s="28"/>
      <c r="AQ109" s="28"/>
      <c r="AR109" s="28"/>
      <c r="AS109" s="94"/>
    </row>
    <row r="110" spans="1:45" s="40" customFormat="1" ht="15.6">
      <c r="A110" s="91" t="s">
        <v>481</v>
      </c>
      <c r="B110" s="40" t="s">
        <v>239</v>
      </c>
      <c r="C110" s="92" t="s">
        <v>233</v>
      </c>
      <c r="D110" s="83" t="s">
        <v>925</v>
      </c>
      <c r="E110" s="24" t="s">
        <v>193</v>
      </c>
      <c r="F110" s="93" t="s">
        <v>220</v>
      </c>
      <c r="G110" s="150" t="s">
        <v>891</v>
      </c>
      <c r="H110" s="173" t="s">
        <v>948</v>
      </c>
      <c r="Q110" s="92"/>
      <c r="R110" s="92"/>
      <c r="S110" s="92"/>
      <c r="T110" s="92"/>
      <c r="U110" s="95"/>
      <c r="V110" s="95"/>
      <c r="W110" s="95"/>
      <c r="X110" s="95"/>
      <c r="Y110" s="91">
        <v>14</v>
      </c>
      <c r="Z110" s="95" t="s">
        <v>491</v>
      </c>
      <c r="AA110" s="95">
        <v>13.5</v>
      </c>
      <c r="AB110" s="95"/>
      <c r="AC110" s="95"/>
      <c r="AD110" s="95">
        <v>20</v>
      </c>
      <c r="AE110" s="95"/>
      <c r="AF110" s="95">
        <v>21.5</v>
      </c>
      <c r="AG110" s="95" t="s">
        <v>800</v>
      </c>
      <c r="AH110" s="95" t="s">
        <v>779</v>
      </c>
      <c r="AI110" s="95">
        <v>22.5</v>
      </c>
      <c r="AJ110" s="95"/>
      <c r="AP110" s="28"/>
      <c r="AQ110" s="28"/>
      <c r="AR110" s="28"/>
      <c r="AS110" s="94"/>
    </row>
    <row r="111" spans="1:45" s="40" customFormat="1" ht="15.6">
      <c r="A111" s="91" t="s">
        <v>482</v>
      </c>
      <c r="B111" s="40" t="s">
        <v>239</v>
      </c>
      <c r="C111" s="92" t="s">
        <v>233</v>
      </c>
      <c r="D111" s="83" t="s">
        <v>925</v>
      </c>
      <c r="E111" s="24" t="s">
        <v>193</v>
      </c>
      <c r="F111" s="93" t="s">
        <v>220</v>
      </c>
      <c r="G111" s="150" t="s">
        <v>603</v>
      </c>
      <c r="H111" s="150" t="s">
        <v>847</v>
      </c>
      <c r="Q111" s="92"/>
      <c r="R111" s="92"/>
      <c r="S111" s="92"/>
      <c r="T111" s="92"/>
      <c r="U111" s="95"/>
      <c r="V111" s="95"/>
      <c r="W111" s="95"/>
      <c r="X111" s="95"/>
      <c r="Y111" s="91">
        <v>12.5</v>
      </c>
      <c r="Z111" s="95" t="s">
        <v>491</v>
      </c>
      <c r="AA111" s="95">
        <v>10.5</v>
      </c>
      <c r="AB111" s="95"/>
      <c r="AC111" s="95"/>
      <c r="AD111" s="95">
        <v>24</v>
      </c>
      <c r="AE111" s="95"/>
      <c r="AF111" s="95">
        <v>23</v>
      </c>
      <c r="AG111" s="95"/>
      <c r="AH111" s="95" t="s">
        <v>779</v>
      </c>
      <c r="AI111" s="95">
        <v>24</v>
      </c>
      <c r="AJ111" s="95"/>
      <c r="AP111" s="28"/>
      <c r="AQ111" s="28"/>
      <c r="AR111" s="28"/>
      <c r="AS111" s="94"/>
    </row>
    <row r="112" spans="1:45" s="40" customFormat="1" ht="15.6">
      <c r="A112" s="91" t="s">
        <v>483</v>
      </c>
      <c r="B112" s="40" t="s">
        <v>239</v>
      </c>
      <c r="C112" s="92" t="s">
        <v>233</v>
      </c>
      <c r="D112" s="83" t="s">
        <v>925</v>
      </c>
      <c r="E112" s="24" t="s">
        <v>193</v>
      </c>
      <c r="F112" s="93" t="s">
        <v>220</v>
      </c>
      <c r="G112" s="150" t="s">
        <v>603</v>
      </c>
      <c r="H112" s="150" t="s">
        <v>847</v>
      </c>
      <c r="Q112" s="92"/>
      <c r="R112" s="92"/>
      <c r="S112" s="92"/>
      <c r="T112" s="92"/>
      <c r="U112" s="95"/>
      <c r="V112" s="95"/>
      <c r="W112" s="95"/>
      <c r="X112" s="95"/>
      <c r="Y112" s="91">
        <v>18</v>
      </c>
      <c r="Z112" s="95" t="s">
        <v>491</v>
      </c>
      <c r="AA112" s="95">
        <v>15</v>
      </c>
      <c r="AB112" s="95"/>
      <c r="AC112" s="95"/>
      <c r="AD112" s="95">
        <v>21</v>
      </c>
      <c r="AE112" s="95"/>
      <c r="AF112" s="95">
        <v>22</v>
      </c>
      <c r="AG112" s="95"/>
      <c r="AH112" s="95" t="s">
        <v>779</v>
      </c>
      <c r="AI112" s="95">
        <v>22</v>
      </c>
      <c r="AJ112" s="95"/>
      <c r="AP112" s="28"/>
      <c r="AQ112" s="28"/>
      <c r="AR112" s="28"/>
      <c r="AS112" s="94"/>
    </row>
    <row r="113" spans="1:45" s="40" customFormat="1" ht="15.6">
      <c r="A113" s="91" t="s">
        <v>484</v>
      </c>
      <c r="B113" s="40" t="s">
        <v>239</v>
      </c>
      <c r="C113" s="92" t="s">
        <v>233</v>
      </c>
      <c r="D113" s="83" t="s">
        <v>925</v>
      </c>
      <c r="E113" s="24" t="s">
        <v>193</v>
      </c>
      <c r="F113" s="93" t="s">
        <v>220</v>
      </c>
      <c r="G113" s="150" t="s">
        <v>603</v>
      </c>
      <c r="H113" s="150" t="s">
        <v>847</v>
      </c>
      <c r="Q113" s="92"/>
      <c r="R113" s="92"/>
      <c r="S113" s="92"/>
      <c r="T113" s="92"/>
      <c r="U113" s="95"/>
      <c r="V113" s="95"/>
      <c r="W113" s="95"/>
      <c r="X113" s="95"/>
      <c r="Y113" s="91">
        <v>14</v>
      </c>
      <c r="Z113" s="95" t="s">
        <v>491</v>
      </c>
      <c r="AA113" s="95">
        <v>11</v>
      </c>
      <c r="AB113" s="95"/>
      <c r="AC113" s="95"/>
      <c r="AD113" s="95">
        <v>14</v>
      </c>
      <c r="AE113" s="95"/>
      <c r="AF113" s="95">
        <v>17</v>
      </c>
      <c r="AG113" s="95"/>
      <c r="AH113" s="95" t="s">
        <v>779</v>
      </c>
      <c r="AI113" s="95">
        <v>16</v>
      </c>
      <c r="AJ113" s="95"/>
      <c r="AP113" s="28"/>
      <c r="AQ113" s="28"/>
      <c r="AR113" s="28"/>
      <c r="AS113" s="94"/>
    </row>
    <row r="114" spans="1:45" s="40" customFormat="1" ht="15.6">
      <c r="A114" s="91" t="s">
        <v>485</v>
      </c>
      <c r="B114" s="40" t="s">
        <v>239</v>
      </c>
      <c r="C114" s="92" t="s">
        <v>233</v>
      </c>
      <c r="D114" s="83" t="s">
        <v>925</v>
      </c>
      <c r="E114" s="24" t="s">
        <v>193</v>
      </c>
      <c r="F114" s="93" t="s">
        <v>220</v>
      </c>
      <c r="G114" s="150" t="s">
        <v>603</v>
      </c>
      <c r="H114" s="150" t="s">
        <v>847</v>
      </c>
      <c r="Q114" s="92"/>
      <c r="R114" s="92"/>
      <c r="S114" s="92"/>
      <c r="T114" s="92"/>
      <c r="U114" s="95"/>
      <c r="V114" s="95"/>
      <c r="W114" s="95"/>
      <c r="X114" s="95"/>
      <c r="Y114" s="91">
        <v>15</v>
      </c>
      <c r="Z114" s="95" t="s">
        <v>491</v>
      </c>
      <c r="AA114" s="95">
        <v>13.5</v>
      </c>
      <c r="AB114" s="95"/>
      <c r="AC114" s="95"/>
      <c r="AD114" s="95">
        <v>23</v>
      </c>
      <c r="AE114" s="95"/>
      <c r="AF114" s="95">
        <v>24</v>
      </c>
      <c r="AG114" s="95"/>
      <c r="AH114" s="95" t="s">
        <v>779</v>
      </c>
      <c r="AI114" s="95">
        <v>25</v>
      </c>
      <c r="AJ114" s="95"/>
      <c r="AP114" s="28"/>
      <c r="AQ114" s="28"/>
      <c r="AR114" s="28"/>
      <c r="AS114" s="94"/>
    </row>
    <row r="115" spans="1:45" s="40" customFormat="1" ht="15.6">
      <c r="A115" s="91" t="s">
        <v>486</v>
      </c>
      <c r="B115" s="40" t="s">
        <v>239</v>
      </c>
      <c r="C115" s="92" t="s">
        <v>233</v>
      </c>
      <c r="D115" s="83" t="s">
        <v>925</v>
      </c>
      <c r="E115" s="24" t="s">
        <v>193</v>
      </c>
      <c r="F115" s="93" t="s">
        <v>220</v>
      </c>
      <c r="G115" s="150" t="s">
        <v>603</v>
      </c>
      <c r="H115" s="150" t="s">
        <v>847</v>
      </c>
      <c r="Q115" s="92"/>
      <c r="R115" s="92"/>
      <c r="S115" s="92"/>
      <c r="T115" s="92"/>
      <c r="U115" s="95"/>
      <c r="V115" s="95"/>
      <c r="W115" s="95"/>
      <c r="X115" s="95"/>
      <c r="Y115" s="91">
        <v>16</v>
      </c>
      <c r="Z115" s="95" t="s">
        <v>491</v>
      </c>
      <c r="AA115" s="95">
        <v>13.5</v>
      </c>
      <c r="AB115" s="95"/>
      <c r="AC115" s="95"/>
      <c r="AD115" s="95">
        <v>12.5</v>
      </c>
      <c r="AE115" s="95"/>
      <c r="AF115" s="95">
        <v>21</v>
      </c>
      <c r="AG115" s="95"/>
      <c r="AH115" s="95" t="s">
        <v>779</v>
      </c>
      <c r="AI115" s="95">
        <v>21.5</v>
      </c>
      <c r="AJ115" s="95"/>
      <c r="AP115" s="28"/>
      <c r="AQ115" s="28"/>
      <c r="AR115" s="28"/>
      <c r="AS115" s="94"/>
    </row>
    <row r="116" spans="1:45" s="40" customFormat="1" ht="15.6">
      <c r="A116" s="91" t="s">
        <v>487</v>
      </c>
      <c r="B116" s="40" t="s">
        <v>239</v>
      </c>
      <c r="C116" s="92" t="s">
        <v>233</v>
      </c>
      <c r="D116" s="83" t="s">
        <v>925</v>
      </c>
      <c r="E116" s="24" t="s">
        <v>193</v>
      </c>
      <c r="F116" s="93" t="s">
        <v>220</v>
      </c>
      <c r="G116" s="150" t="s">
        <v>603</v>
      </c>
      <c r="H116" s="150" t="s">
        <v>847</v>
      </c>
      <c r="Q116" s="92"/>
      <c r="R116" s="92"/>
      <c r="S116" s="92"/>
      <c r="T116" s="92"/>
      <c r="U116" s="95"/>
      <c r="V116" s="95"/>
      <c r="W116" s="95"/>
      <c r="X116" s="95"/>
      <c r="Y116" s="91">
        <v>10</v>
      </c>
      <c r="Z116" s="95" t="s">
        <v>491</v>
      </c>
      <c r="AA116" s="95">
        <v>9.5</v>
      </c>
      <c r="AB116" s="95"/>
      <c r="AC116" s="95"/>
      <c r="AD116" s="95">
        <v>17</v>
      </c>
      <c r="AE116" s="95"/>
      <c r="AF116" s="95">
        <v>17</v>
      </c>
      <c r="AG116" s="95"/>
      <c r="AH116" s="95" t="s">
        <v>779</v>
      </c>
      <c r="AI116" s="95">
        <v>18</v>
      </c>
      <c r="AJ116" s="95"/>
      <c r="AP116" s="28"/>
      <c r="AQ116" s="28"/>
      <c r="AR116" s="28"/>
      <c r="AS116" s="94"/>
    </row>
    <row r="117" spans="1:45" s="40" customFormat="1" ht="15.6">
      <c r="A117" s="91" t="s">
        <v>488</v>
      </c>
      <c r="B117" s="40" t="s">
        <v>239</v>
      </c>
      <c r="C117" s="92" t="s">
        <v>233</v>
      </c>
      <c r="D117" s="83" t="s">
        <v>925</v>
      </c>
      <c r="E117" s="24" t="s">
        <v>193</v>
      </c>
      <c r="F117" s="93" t="s">
        <v>220</v>
      </c>
      <c r="G117" s="150" t="s">
        <v>603</v>
      </c>
      <c r="H117" s="150" t="s">
        <v>847</v>
      </c>
      <c r="Q117" s="92"/>
      <c r="R117" s="92"/>
      <c r="S117" s="92"/>
      <c r="T117" s="92"/>
      <c r="U117" s="95"/>
      <c r="V117" s="95"/>
      <c r="W117" s="95"/>
      <c r="X117" s="95"/>
      <c r="Y117" s="91">
        <v>12</v>
      </c>
      <c r="Z117" s="95" t="s">
        <v>491</v>
      </c>
      <c r="AA117" s="95">
        <v>13</v>
      </c>
      <c r="AB117" s="95"/>
      <c r="AC117" s="95"/>
      <c r="AD117" s="95">
        <v>18</v>
      </c>
      <c r="AE117" s="95"/>
      <c r="AF117" s="95">
        <v>17.5</v>
      </c>
      <c r="AG117" s="95"/>
      <c r="AH117" s="95" t="s">
        <v>779</v>
      </c>
      <c r="AI117" s="95">
        <v>18</v>
      </c>
      <c r="AJ117" s="95"/>
      <c r="AP117" s="28"/>
      <c r="AQ117" s="28"/>
      <c r="AR117" s="28"/>
      <c r="AS117" s="94"/>
    </row>
    <row r="118" spans="1:45" s="40" customFormat="1" ht="15.6">
      <c r="A118" s="91" t="s">
        <v>489</v>
      </c>
      <c r="B118" s="40" t="s">
        <v>239</v>
      </c>
      <c r="C118" s="92" t="s">
        <v>233</v>
      </c>
      <c r="D118" s="83" t="s">
        <v>925</v>
      </c>
      <c r="E118" s="24" t="s">
        <v>193</v>
      </c>
      <c r="F118" s="93" t="s">
        <v>220</v>
      </c>
      <c r="G118" s="150" t="s">
        <v>603</v>
      </c>
      <c r="H118" s="150" t="s">
        <v>847</v>
      </c>
      <c r="Q118" s="92"/>
      <c r="R118" s="92"/>
      <c r="S118" s="92"/>
      <c r="T118" s="92"/>
      <c r="U118" s="95"/>
      <c r="V118" s="95"/>
      <c r="W118" s="95"/>
      <c r="X118" s="95"/>
      <c r="Y118" s="91">
        <v>17</v>
      </c>
      <c r="Z118" s="95" t="s">
        <v>491</v>
      </c>
      <c r="AA118" s="95">
        <v>15.5</v>
      </c>
      <c r="AB118" s="95"/>
      <c r="AC118" s="95"/>
      <c r="AD118" s="95">
        <v>18</v>
      </c>
      <c r="AE118" s="95"/>
      <c r="AF118" s="95">
        <v>18</v>
      </c>
      <c r="AG118" s="95"/>
      <c r="AH118" s="95" t="s">
        <v>779</v>
      </c>
      <c r="AI118" s="95">
        <v>19</v>
      </c>
      <c r="AJ118" s="95"/>
      <c r="AP118" s="28"/>
      <c r="AQ118" s="28"/>
      <c r="AR118" s="28"/>
      <c r="AS118" s="94"/>
    </row>
    <row r="119" spans="1:45" s="40" customFormat="1" ht="15.6">
      <c r="A119" s="91" t="s">
        <v>490</v>
      </c>
      <c r="B119" s="40" t="s">
        <v>239</v>
      </c>
      <c r="C119" s="92" t="s">
        <v>233</v>
      </c>
      <c r="D119" s="83" t="s">
        <v>925</v>
      </c>
      <c r="E119" s="24" t="s">
        <v>193</v>
      </c>
      <c r="F119" s="93" t="s">
        <v>220</v>
      </c>
      <c r="G119" s="150" t="s">
        <v>603</v>
      </c>
      <c r="H119" s="150" t="s">
        <v>847</v>
      </c>
      <c r="Q119" s="92"/>
      <c r="R119" s="92"/>
      <c r="S119" s="92"/>
      <c r="T119" s="92"/>
      <c r="U119" s="95"/>
      <c r="V119" s="95"/>
      <c r="W119" s="95"/>
      <c r="X119" s="95"/>
      <c r="Y119" s="91">
        <v>17</v>
      </c>
      <c r="Z119" s="95" t="s">
        <v>491</v>
      </c>
      <c r="AA119" s="95">
        <v>14.5</v>
      </c>
      <c r="AB119" s="95"/>
      <c r="AC119" s="95"/>
      <c r="AD119" s="95">
        <v>20</v>
      </c>
      <c r="AE119" s="95"/>
      <c r="AF119" s="95">
        <v>20</v>
      </c>
      <c r="AG119" s="95"/>
      <c r="AH119" s="95" t="s">
        <v>779</v>
      </c>
      <c r="AI119" s="95">
        <v>20.5</v>
      </c>
      <c r="AJ119" s="95"/>
      <c r="AP119" s="28"/>
      <c r="AQ119" s="28"/>
      <c r="AR119" s="28"/>
      <c r="AS119" s="94"/>
    </row>
    <row r="120" spans="1:45" s="22" customFormat="1" ht="14.4">
      <c r="A120" s="114" t="s">
        <v>205</v>
      </c>
      <c r="B120" s="22" t="s">
        <v>239</v>
      </c>
      <c r="C120" s="23" t="s">
        <v>233</v>
      </c>
      <c r="D120" s="114" t="s">
        <v>299</v>
      </c>
      <c r="E120" s="25"/>
      <c r="G120" s="149"/>
      <c r="H120" s="149"/>
      <c r="Q120" s="22">
        <f>AVERAGE(Q73:Q86)</f>
        <v>16.071428571428573</v>
      </c>
      <c r="R120" s="22">
        <f>AVERAGE(R53:R83)</f>
        <v>13.193548387096774</v>
      </c>
      <c r="S120" s="22">
        <f>AVERAGE(S73:S86)</f>
        <v>17.285714285714285</v>
      </c>
      <c r="T120" s="22">
        <f>AVERAGE(T53:T83)</f>
        <v>13.870967741935484</v>
      </c>
      <c r="U120" s="22">
        <f>AVERAGE(U73:U86)</f>
        <v>18.214285714285715</v>
      </c>
      <c r="V120" s="22">
        <f>AVERAGE(V53:V83)</f>
        <v>22</v>
      </c>
      <c r="W120" s="22">
        <f>AVERAGE(W73:W86)</f>
        <v>23.178571428571427</v>
      </c>
      <c r="X120" s="22" t="e">
        <f>AVERAGE(X53:X83)</f>
        <v>#DIV/0!</v>
      </c>
      <c r="Y120" s="22">
        <f>AVERAGE(Y73:Y86)</f>
        <v>26.910714285714285</v>
      </c>
      <c r="AO120" s="22">
        <f>S120-Q120</f>
        <v>1.2142857142857117</v>
      </c>
      <c r="AP120" s="22">
        <f t="shared" ref="AP120:AP126" si="35">U120-S120</f>
        <v>0.9285714285714306</v>
      </c>
      <c r="AQ120" s="22">
        <f t="shared" ref="AQ120:AQ126" si="36">W120-U120</f>
        <v>4.9642857142857117</v>
      </c>
      <c r="AR120" s="22">
        <f t="shared" ref="AR120:AR126" si="37">Y120-W120</f>
        <v>3.7321428571428577</v>
      </c>
    </row>
    <row r="121" spans="1:45" s="22" customFormat="1" ht="14.4">
      <c r="A121" s="114" t="s">
        <v>205</v>
      </c>
      <c r="B121" s="22" t="s">
        <v>239</v>
      </c>
      <c r="C121" s="23" t="s">
        <v>233</v>
      </c>
      <c r="D121" s="114" t="s">
        <v>300</v>
      </c>
      <c r="E121" s="25"/>
      <c r="Q121" s="22">
        <f t="shared" ref="Q121:Y121" si="38">AVERAGE(Q88:Q94)</f>
        <v>13.357142857142858</v>
      </c>
      <c r="R121" s="22">
        <f t="shared" si="38"/>
        <v>14.214285714285714</v>
      </c>
      <c r="S121" s="22">
        <f t="shared" si="38"/>
        <v>13.428571428571429</v>
      </c>
      <c r="T121" s="22">
        <f t="shared" si="38"/>
        <v>14.285714285714286</v>
      </c>
      <c r="U121" s="22">
        <f t="shared" si="38"/>
        <v>13.571428571428571</v>
      </c>
      <c r="V121" s="22" t="e">
        <f t="shared" si="38"/>
        <v>#DIV/0!</v>
      </c>
      <c r="W121" s="22">
        <f t="shared" si="38"/>
        <v>14.785714285714286</v>
      </c>
      <c r="X121" s="22" t="e">
        <f t="shared" si="38"/>
        <v>#DIV/0!</v>
      </c>
      <c r="Y121" s="22">
        <f t="shared" si="38"/>
        <v>17.678571428571427</v>
      </c>
      <c r="AO121" s="22">
        <f>S121-Q121</f>
        <v>7.1428571428571175E-2</v>
      </c>
      <c r="AP121" s="22">
        <f t="shared" si="35"/>
        <v>0.14285714285714235</v>
      </c>
      <c r="AQ121" s="22">
        <f t="shared" si="36"/>
        <v>1.2142857142857153</v>
      </c>
      <c r="AR121" s="22">
        <f t="shared" si="37"/>
        <v>2.8928571428571406</v>
      </c>
    </row>
    <row r="122" spans="1:45" s="22" customFormat="1" ht="14.4">
      <c r="A122" s="114" t="s">
        <v>205</v>
      </c>
      <c r="B122" s="22" t="s">
        <v>239</v>
      </c>
      <c r="C122" s="23" t="s">
        <v>233</v>
      </c>
      <c r="D122" s="114" t="s">
        <v>599</v>
      </c>
      <c r="E122" s="25"/>
      <c r="R122" s="22">
        <f t="shared" ref="R122:X122" si="39">AVERAGE(R53:R63)</f>
        <v>12.090909090909092</v>
      </c>
      <c r="S122" s="22">
        <f t="shared" si="39"/>
        <v>12.363636363636363</v>
      </c>
      <c r="T122" s="22">
        <f t="shared" si="39"/>
        <v>12.363636363636363</v>
      </c>
      <c r="U122" s="22">
        <f t="shared" si="39"/>
        <v>12.818181818181818</v>
      </c>
      <c r="V122" s="22" t="e">
        <f t="shared" si="39"/>
        <v>#DIV/0!</v>
      </c>
      <c r="W122" s="22">
        <f t="shared" si="39"/>
        <v>16.777777777777779</v>
      </c>
      <c r="X122" s="22" t="e">
        <f t="shared" si="39"/>
        <v>#DIV/0!</v>
      </c>
      <c r="Y122" s="21">
        <f>AVERAGE(Y53:Y54,Y57:Y63)</f>
        <v>17.321428571428573</v>
      </c>
      <c r="AP122" s="22">
        <f t="shared" si="35"/>
        <v>0.45454545454545503</v>
      </c>
      <c r="AQ122" s="22">
        <f t="shared" si="36"/>
        <v>3.9595959595959602</v>
      </c>
      <c r="AR122" s="22">
        <f t="shared" si="37"/>
        <v>0.54365079365079438</v>
      </c>
    </row>
    <row r="123" spans="1:45" s="22" customFormat="1" ht="14.4">
      <c r="A123" s="114" t="s">
        <v>205</v>
      </c>
      <c r="B123" s="22" t="s">
        <v>239</v>
      </c>
      <c r="C123" s="23" t="s">
        <v>233</v>
      </c>
      <c r="D123" s="114" t="s">
        <v>598</v>
      </c>
      <c r="E123" s="25"/>
      <c r="R123" s="22">
        <f t="shared" ref="R123:Y123" si="40">AVERAGE(R64:R65)</f>
        <v>12</v>
      </c>
      <c r="S123" s="22">
        <f t="shared" si="40"/>
        <v>12</v>
      </c>
      <c r="T123" s="22">
        <f t="shared" si="40"/>
        <v>12</v>
      </c>
      <c r="U123" s="22">
        <f t="shared" si="40"/>
        <v>12</v>
      </c>
      <c r="V123" s="22" t="e">
        <f t="shared" si="40"/>
        <v>#DIV/0!</v>
      </c>
      <c r="W123" s="22">
        <f t="shared" si="40"/>
        <v>18</v>
      </c>
      <c r="X123" s="22" t="e">
        <f t="shared" si="40"/>
        <v>#DIV/0!</v>
      </c>
      <c r="Y123" s="22">
        <f t="shared" si="40"/>
        <v>25.25</v>
      </c>
      <c r="AP123" s="22">
        <f t="shared" si="35"/>
        <v>0</v>
      </c>
      <c r="AQ123" s="22">
        <f t="shared" si="36"/>
        <v>6</v>
      </c>
      <c r="AR123" s="22">
        <f t="shared" si="37"/>
        <v>7.25</v>
      </c>
    </row>
    <row r="124" spans="1:45" s="22" customFormat="1" ht="14.4">
      <c r="A124" s="114" t="s">
        <v>205</v>
      </c>
      <c r="B124" s="22" t="s">
        <v>239</v>
      </c>
      <c r="C124" s="23" t="s">
        <v>233</v>
      </c>
      <c r="D124" s="114" t="s">
        <v>597</v>
      </c>
      <c r="E124" s="25"/>
      <c r="R124" s="22">
        <f>AVERAGE(R67:R94)</f>
        <v>14.611111111111111</v>
      </c>
      <c r="S124" s="22">
        <f>AVERAGE(S67:S72)</f>
        <v>12.166666666666666</v>
      </c>
      <c r="T124" s="22">
        <f>AVERAGE(T67:T94)</f>
        <v>15.37037037037037</v>
      </c>
      <c r="U124" s="22">
        <f>AVERAGE(U67:U72)</f>
        <v>12.583333333333334</v>
      </c>
      <c r="V124" s="22">
        <f>AVERAGE(V67:V94)</f>
        <v>22</v>
      </c>
      <c r="W124" s="22">
        <f>AVERAGE(W67:W72)</f>
        <v>15</v>
      </c>
      <c r="X124" s="22" t="e">
        <f>AVERAGE(X67:X94)</f>
        <v>#DIV/0!</v>
      </c>
      <c r="Y124" s="22">
        <f>AVERAGE(Y67:Y72)</f>
        <v>16.75</v>
      </c>
      <c r="AP124" s="22">
        <f t="shared" si="35"/>
        <v>0.41666666666666785</v>
      </c>
      <c r="AQ124" s="22">
        <f t="shared" si="36"/>
        <v>2.4166666666666661</v>
      </c>
      <c r="AR124" s="22">
        <f t="shared" si="37"/>
        <v>1.75</v>
      </c>
    </row>
    <row r="125" spans="1:45" s="22" customFormat="1" ht="15.75" customHeight="1">
      <c r="A125" s="114" t="s">
        <v>207</v>
      </c>
      <c r="B125" s="22" t="s">
        <v>239</v>
      </c>
      <c r="C125" s="23" t="s">
        <v>233</v>
      </c>
      <c r="D125" s="114" t="s">
        <v>303</v>
      </c>
      <c r="E125" s="25"/>
      <c r="Q125" s="22">
        <f>AVERAGE(Q73:Q94)</f>
        <v>15.166666666666666</v>
      </c>
      <c r="R125" s="22">
        <f>AVERAGE(R53:R94)</f>
        <v>13.548780487804878</v>
      </c>
      <c r="S125" s="22">
        <f>AVERAGE(S73:S94)</f>
        <v>16</v>
      </c>
      <c r="T125" s="22">
        <f>AVERAGE(T53:T94)</f>
        <v>14.121951219512194</v>
      </c>
      <c r="U125" s="22">
        <f>AVERAGE(U73:U94)</f>
        <v>16.666666666666668</v>
      </c>
      <c r="V125" s="22">
        <f>AVERAGE(V53:V94)</f>
        <v>22</v>
      </c>
      <c r="W125" s="22">
        <f>AVERAGE(W73:W94)</f>
        <v>20.38095238095238</v>
      </c>
      <c r="X125" s="22" t="e">
        <f>AVERAGE(X53:X94)</f>
        <v>#DIV/0!</v>
      </c>
      <c r="Y125" s="22">
        <f>AVERAGE(Y73:Y94)</f>
        <v>23.833333333333332</v>
      </c>
      <c r="AO125" s="22">
        <f>S125-Q125</f>
        <v>0.83333333333333393</v>
      </c>
      <c r="AP125" s="22">
        <f t="shared" si="35"/>
        <v>0.66666666666666785</v>
      </c>
      <c r="AQ125" s="22">
        <f t="shared" si="36"/>
        <v>3.7142857142857117</v>
      </c>
      <c r="AR125" s="22">
        <f t="shared" si="37"/>
        <v>3.4523809523809526</v>
      </c>
    </row>
    <row r="126" spans="1:45" s="22" customFormat="1" ht="15.75" customHeight="1">
      <c r="A126" s="114" t="s">
        <v>207</v>
      </c>
      <c r="B126" s="22" t="s">
        <v>239</v>
      </c>
      <c r="C126" s="23" t="s">
        <v>233</v>
      </c>
      <c r="D126" s="114" t="s">
        <v>677</v>
      </c>
      <c r="E126" s="25"/>
      <c r="S126" s="22">
        <f>AVERAGE(S53:S72)</f>
        <v>11.85</v>
      </c>
      <c r="T126" s="22">
        <f>AVERAGE(T53:T94)</f>
        <v>14.121951219512194</v>
      </c>
      <c r="U126" s="22">
        <f>AVERAGE(U53:U72)</f>
        <v>12.324999999999999</v>
      </c>
      <c r="V126" s="22">
        <f>AVERAGE(V53:V94)</f>
        <v>22</v>
      </c>
      <c r="W126" s="22">
        <f>AVERAGE(W53:W72)</f>
        <v>16.46153846153846</v>
      </c>
      <c r="X126" s="22" t="e">
        <f>AVERAGE(X53:X94)</f>
        <v>#DIV/0!</v>
      </c>
      <c r="Y126" s="21">
        <f>AVERAGE(Y53:Y54,Y57:Y72)</f>
        <v>17.886363636363637</v>
      </c>
      <c r="AP126" s="22">
        <f t="shared" si="35"/>
        <v>0.47499999999999964</v>
      </c>
      <c r="AQ126" s="22">
        <f t="shared" si="36"/>
        <v>4.1365384615384606</v>
      </c>
      <c r="AR126" s="22">
        <f t="shared" si="37"/>
        <v>1.4248251748251768</v>
      </c>
    </row>
    <row r="127" spans="1:45" s="22" customFormat="1" ht="15.75" hidden="1" customHeight="1">
      <c r="A127" s="114" t="s">
        <v>207</v>
      </c>
      <c r="B127" s="22" t="s">
        <v>239</v>
      </c>
      <c r="C127" s="23" t="s">
        <v>233</v>
      </c>
      <c r="D127" s="114" t="s">
        <v>595</v>
      </c>
      <c r="E127" s="25"/>
      <c r="T127" s="22">
        <f>AVERAGE(T54:T95)</f>
        <v>14.2125</v>
      </c>
      <c r="V127" s="22">
        <f>AVERAGE(V54:V95)</f>
        <v>22</v>
      </c>
      <c r="X127" s="22" t="e">
        <f>AVERAGE(X54:X95)</f>
        <v>#DIV/0!</v>
      </c>
      <c r="Y127" s="22">
        <f>AVERAGE(Y95:Y119)</f>
        <v>15.364000000000001</v>
      </c>
    </row>
    <row r="128" spans="1:45" s="101" customFormat="1" ht="15.75" customHeight="1">
      <c r="A128" s="96" t="s">
        <v>244</v>
      </c>
      <c r="B128" s="22" t="s">
        <v>241</v>
      </c>
      <c r="C128" s="98" t="s">
        <v>242</v>
      </c>
      <c r="D128" s="99" t="s">
        <v>492</v>
      </c>
      <c r="E128" s="98" t="s">
        <v>229</v>
      </c>
      <c r="F128" s="98" t="s">
        <v>220</v>
      </c>
      <c r="G128" s="150" t="s">
        <v>890</v>
      </c>
      <c r="H128" s="150" t="s">
        <v>860</v>
      </c>
      <c r="I128" s="97"/>
      <c r="J128" s="97"/>
      <c r="K128" s="97"/>
      <c r="L128" s="97"/>
      <c r="M128" s="97"/>
      <c r="N128" s="97"/>
      <c r="O128" s="97"/>
      <c r="P128" s="97"/>
      <c r="Q128" s="96"/>
      <c r="R128" s="96"/>
      <c r="S128" s="100">
        <v>15</v>
      </c>
      <c r="T128" s="100">
        <v>15</v>
      </c>
      <c r="U128" s="99">
        <v>15</v>
      </c>
      <c r="V128" s="99" t="s">
        <v>495</v>
      </c>
      <c r="W128" s="99">
        <v>16</v>
      </c>
      <c r="X128" s="99" t="s">
        <v>393</v>
      </c>
      <c r="Y128" s="99">
        <v>17</v>
      </c>
      <c r="Z128" s="99">
        <v>17</v>
      </c>
      <c r="AA128" s="99"/>
      <c r="AB128" s="99">
        <v>20</v>
      </c>
      <c r="AC128" s="99" t="s">
        <v>706</v>
      </c>
      <c r="AD128" s="99">
        <v>19.5</v>
      </c>
      <c r="AE128" s="99"/>
      <c r="AF128" s="99">
        <v>20</v>
      </c>
      <c r="AG128" s="99"/>
      <c r="AH128" s="99"/>
      <c r="AI128" s="99"/>
      <c r="AJ128" s="99"/>
      <c r="AK128" s="97"/>
      <c r="AL128" s="97"/>
      <c r="AM128" s="97"/>
      <c r="AN128" s="97"/>
      <c r="AO128" s="97">
        <f>U128-S128</f>
        <v>0</v>
      </c>
      <c r="AP128" s="28">
        <f>U128-S128</f>
        <v>0</v>
      </c>
      <c r="AQ128" s="28">
        <f>W128-U128</f>
        <v>1</v>
      </c>
      <c r="AR128" s="28">
        <f>Y128-W128</f>
        <v>1</v>
      </c>
      <c r="AS128" s="97"/>
    </row>
    <row r="129" spans="1:45" s="101" customFormat="1" ht="15.75" customHeight="1">
      <c r="A129" s="168" t="s">
        <v>245</v>
      </c>
      <c r="B129" s="22" t="s">
        <v>241</v>
      </c>
      <c r="C129" s="98" t="s">
        <v>242</v>
      </c>
      <c r="D129" s="99" t="s">
        <v>492</v>
      </c>
      <c r="E129" s="98" t="s">
        <v>229</v>
      </c>
      <c r="F129" s="98" t="s">
        <v>220</v>
      </c>
      <c r="G129" s="150" t="s">
        <v>890</v>
      </c>
      <c r="H129" s="152" t="s">
        <v>864</v>
      </c>
      <c r="I129" s="97"/>
      <c r="J129" s="97"/>
      <c r="K129" s="97"/>
      <c r="L129" s="97"/>
      <c r="M129" s="97"/>
      <c r="N129" s="97"/>
      <c r="O129" s="97"/>
      <c r="P129" s="97"/>
      <c r="Q129" s="96"/>
      <c r="R129" s="96"/>
      <c r="S129" s="100">
        <v>15</v>
      </c>
      <c r="T129" s="100">
        <v>17</v>
      </c>
      <c r="U129" s="100">
        <v>15</v>
      </c>
      <c r="V129" s="99" t="s">
        <v>496</v>
      </c>
      <c r="W129" s="100">
        <v>15</v>
      </c>
      <c r="X129" s="99" t="s">
        <v>497</v>
      </c>
      <c r="Y129" s="100">
        <v>15</v>
      </c>
      <c r="Z129" s="99">
        <v>15</v>
      </c>
      <c r="AA129" s="99"/>
      <c r="AB129" s="99">
        <v>15</v>
      </c>
      <c r="AC129" s="99" t="s">
        <v>707</v>
      </c>
      <c r="AD129" s="99">
        <v>0</v>
      </c>
      <c r="AE129" s="99" t="s">
        <v>759</v>
      </c>
      <c r="AF129" s="99">
        <v>0</v>
      </c>
      <c r="AG129" s="99"/>
      <c r="AH129" s="99"/>
      <c r="AI129" s="99"/>
      <c r="AJ129" s="99"/>
      <c r="AK129" s="97"/>
      <c r="AL129" s="97"/>
      <c r="AM129" s="97"/>
      <c r="AN129" s="97"/>
      <c r="AO129" s="97">
        <f t="shared" ref="AO129:AO162" si="41">S129-Q129</f>
        <v>15</v>
      </c>
      <c r="AP129" s="22">
        <f t="shared" ref="AP129:AP162" si="42">U129-S129</f>
        <v>0</v>
      </c>
      <c r="AQ129" s="22">
        <f t="shared" ref="AQ129:AQ162" si="43">W129-U129</f>
        <v>0</v>
      </c>
      <c r="AR129" s="22">
        <f t="shared" ref="AR129:AR162" si="44">Y129-W129</f>
        <v>0</v>
      </c>
      <c r="AS129" s="97"/>
    </row>
    <row r="130" spans="1:45" s="101" customFormat="1" ht="15.75" customHeight="1">
      <c r="A130" s="102" t="s">
        <v>246</v>
      </c>
      <c r="B130" s="22" t="s">
        <v>241</v>
      </c>
      <c r="C130" s="103" t="s">
        <v>242</v>
      </c>
      <c r="D130" s="99" t="s">
        <v>492</v>
      </c>
      <c r="E130" s="103" t="s">
        <v>229</v>
      </c>
      <c r="F130" s="103" t="s">
        <v>220</v>
      </c>
      <c r="G130" s="150" t="s">
        <v>603</v>
      </c>
      <c r="H130" s="150" t="s">
        <v>865</v>
      </c>
      <c r="Q130" s="96"/>
      <c r="R130" s="96"/>
      <c r="S130" s="100">
        <v>9</v>
      </c>
      <c r="T130" s="100">
        <v>10</v>
      </c>
      <c r="U130" s="99">
        <v>9</v>
      </c>
      <c r="V130" s="99" t="s">
        <v>498</v>
      </c>
      <c r="W130" s="99">
        <v>9</v>
      </c>
      <c r="X130" s="99" t="s">
        <v>124</v>
      </c>
      <c r="Y130" s="99">
        <v>9</v>
      </c>
      <c r="Z130" s="99">
        <v>8</v>
      </c>
      <c r="AA130" s="99"/>
      <c r="AB130" s="99">
        <v>10</v>
      </c>
      <c r="AC130" s="99" t="s">
        <v>708</v>
      </c>
      <c r="AD130" s="99">
        <v>8</v>
      </c>
      <c r="AE130" s="99"/>
      <c r="AF130" s="99">
        <v>8</v>
      </c>
      <c r="AG130" s="99" t="s">
        <v>814</v>
      </c>
      <c r="AH130" s="99" t="s">
        <v>779</v>
      </c>
      <c r="AI130" s="99"/>
      <c r="AJ130" s="99"/>
      <c r="AO130" s="101">
        <f t="shared" si="41"/>
        <v>9</v>
      </c>
      <c r="AP130" s="22">
        <f t="shared" si="42"/>
        <v>0</v>
      </c>
      <c r="AQ130" s="22">
        <f t="shared" si="43"/>
        <v>0</v>
      </c>
      <c r="AR130" s="22">
        <f t="shared" si="44"/>
        <v>0</v>
      </c>
    </row>
    <row r="131" spans="1:45" s="101" customFormat="1" ht="15.75" customHeight="1">
      <c r="A131" s="102" t="s">
        <v>247</v>
      </c>
      <c r="B131" s="149" t="s">
        <v>241</v>
      </c>
      <c r="C131" s="103" t="s">
        <v>242</v>
      </c>
      <c r="D131" s="99" t="s">
        <v>492</v>
      </c>
      <c r="E131" s="103" t="s">
        <v>229</v>
      </c>
      <c r="F131" s="103" t="s">
        <v>220</v>
      </c>
      <c r="G131" s="150" t="s">
        <v>891</v>
      </c>
      <c r="H131" s="150" t="s">
        <v>914</v>
      </c>
      <c r="Q131" s="96"/>
      <c r="R131" s="96"/>
      <c r="S131" s="100">
        <v>15</v>
      </c>
      <c r="T131" s="100">
        <v>15</v>
      </c>
      <c r="U131" s="99">
        <v>17</v>
      </c>
      <c r="V131" s="99" t="s">
        <v>499</v>
      </c>
      <c r="W131" s="99">
        <v>17</v>
      </c>
      <c r="X131" s="99" t="s">
        <v>98</v>
      </c>
      <c r="Y131" s="99">
        <v>20</v>
      </c>
      <c r="Z131" s="99">
        <v>20</v>
      </c>
      <c r="AA131" s="99"/>
      <c r="AB131" s="99">
        <v>19.5</v>
      </c>
      <c r="AC131" s="99" t="s">
        <v>706</v>
      </c>
      <c r="AD131" s="99"/>
      <c r="AE131" s="99" t="s">
        <v>712</v>
      </c>
      <c r="AF131" s="99">
        <v>0</v>
      </c>
      <c r="AG131" s="99"/>
      <c r="AH131" s="99"/>
      <c r="AI131" s="99"/>
      <c r="AJ131" s="99"/>
      <c r="AO131" s="101">
        <f t="shared" si="41"/>
        <v>15</v>
      </c>
      <c r="AP131" s="101">
        <f t="shared" si="42"/>
        <v>2</v>
      </c>
      <c r="AQ131" s="101">
        <f t="shared" si="43"/>
        <v>0</v>
      </c>
      <c r="AR131" s="101">
        <f t="shared" si="44"/>
        <v>3</v>
      </c>
    </row>
    <row r="132" spans="1:45" s="101" customFormat="1" ht="15.75" customHeight="1">
      <c r="A132" s="102" t="s">
        <v>248</v>
      </c>
      <c r="B132" s="22" t="s">
        <v>241</v>
      </c>
      <c r="C132" s="103" t="s">
        <v>242</v>
      </c>
      <c r="D132" s="99" t="s">
        <v>492</v>
      </c>
      <c r="E132" s="103" t="s">
        <v>229</v>
      </c>
      <c r="F132" s="103" t="s">
        <v>220</v>
      </c>
      <c r="G132" s="150" t="s">
        <v>890</v>
      </c>
      <c r="H132" s="150" t="s">
        <v>860</v>
      </c>
      <c r="Q132" s="96"/>
      <c r="R132" s="96"/>
      <c r="S132" s="100">
        <v>12</v>
      </c>
      <c r="T132" s="100">
        <v>12</v>
      </c>
      <c r="U132" s="99">
        <v>12</v>
      </c>
      <c r="V132" s="99" t="s">
        <v>500</v>
      </c>
      <c r="W132" s="99">
        <v>12</v>
      </c>
      <c r="X132" s="99" t="s">
        <v>461</v>
      </c>
      <c r="Y132" s="112">
        <v>12</v>
      </c>
      <c r="Z132" s="99">
        <v>11</v>
      </c>
      <c r="AA132" s="99"/>
      <c r="AB132" s="99">
        <v>12</v>
      </c>
      <c r="AC132" s="99" t="s">
        <v>709</v>
      </c>
      <c r="AD132" s="99">
        <v>13</v>
      </c>
      <c r="AE132" s="99"/>
      <c r="AF132" s="99"/>
      <c r="AG132" s="99" t="s">
        <v>811</v>
      </c>
      <c r="AH132" s="99"/>
      <c r="AI132" s="99"/>
      <c r="AJ132" s="99"/>
      <c r="AO132" s="101">
        <f t="shared" si="41"/>
        <v>12</v>
      </c>
      <c r="AP132" s="28">
        <f t="shared" si="42"/>
        <v>0</v>
      </c>
      <c r="AQ132" s="28">
        <f t="shared" si="43"/>
        <v>0</v>
      </c>
      <c r="AR132" s="22">
        <f t="shared" si="44"/>
        <v>0</v>
      </c>
    </row>
    <row r="133" spans="1:45" s="101" customFormat="1" ht="15.75" customHeight="1">
      <c r="A133" s="102" t="s">
        <v>249</v>
      </c>
      <c r="B133" s="22" t="s">
        <v>241</v>
      </c>
      <c r="C133" s="103" t="s">
        <v>242</v>
      </c>
      <c r="D133" s="99" t="s">
        <v>492</v>
      </c>
      <c r="E133" s="103" t="s">
        <v>229</v>
      </c>
      <c r="F133" s="103" t="s">
        <v>220</v>
      </c>
      <c r="G133" s="150" t="s">
        <v>603</v>
      </c>
      <c r="H133" s="150" t="s">
        <v>865</v>
      </c>
      <c r="Q133" s="96"/>
      <c r="R133" s="96"/>
      <c r="S133" s="100">
        <v>12</v>
      </c>
      <c r="T133" s="100">
        <v>14</v>
      </c>
      <c r="U133" s="99">
        <v>12</v>
      </c>
      <c r="V133" s="99" t="s">
        <v>495</v>
      </c>
      <c r="W133" s="99">
        <v>12</v>
      </c>
      <c r="X133" s="99" t="s">
        <v>501</v>
      </c>
      <c r="Y133" s="99">
        <v>12</v>
      </c>
      <c r="Z133" s="99">
        <v>12</v>
      </c>
      <c r="AA133" s="99"/>
      <c r="AB133" s="99">
        <v>15</v>
      </c>
      <c r="AC133" s="99"/>
      <c r="AD133" s="99">
        <v>28</v>
      </c>
      <c r="AE133" s="99"/>
      <c r="AF133" s="99">
        <v>29</v>
      </c>
      <c r="AG133" s="99" t="s">
        <v>816</v>
      </c>
      <c r="AH133" s="99" t="s">
        <v>779</v>
      </c>
      <c r="AI133" s="99"/>
      <c r="AJ133" s="99"/>
      <c r="AO133" s="101">
        <f t="shared" si="41"/>
        <v>12</v>
      </c>
      <c r="AP133" s="22">
        <f t="shared" si="42"/>
        <v>0</v>
      </c>
      <c r="AQ133" s="22">
        <f t="shared" si="43"/>
        <v>0</v>
      </c>
      <c r="AR133" s="22">
        <f t="shared" si="44"/>
        <v>0</v>
      </c>
    </row>
    <row r="134" spans="1:45" s="101" customFormat="1" ht="15.75" customHeight="1">
      <c r="A134" s="102" t="s">
        <v>250</v>
      </c>
      <c r="B134" s="22" t="s">
        <v>241</v>
      </c>
      <c r="C134" s="103" t="s">
        <v>242</v>
      </c>
      <c r="D134" s="99" t="s">
        <v>492</v>
      </c>
      <c r="E134" s="103" t="s">
        <v>229</v>
      </c>
      <c r="F134" s="103" t="s">
        <v>220</v>
      </c>
      <c r="G134" s="150" t="s">
        <v>890</v>
      </c>
      <c r="H134" s="150" t="s">
        <v>860</v>
      </c>
      <c r="Q134" s="96"/>
      <c r="R134" s="96"/>
      <c r="S134" s="100">
        <v>12</v>
      </c>
      <c r="T134" s="100">
        <v>12</v>
      </c>
      <c r="U134" s="99">
        <v>12</v>
      </c>
      <c r="V134" s="99" t="s">
        <v>502</v>
      </c>
      <c r="W134" s="99">
        <v>15</v>
      </c>
      <c r="X134" s="99" t="s">
        <v>503</v>
      </c>
      <c r="Y134" s="99">
        <v>15</v>
      </c>
      <c r="Z134" s="99">
        <v>15</v>
      </c>
      <c r="AA134" s="99"/>
      <c r="AB134" s="99">
        <v>13</v>
      </c>
      <c r="AC134" s="99" t="s">
        <v>725</v>
      </c>
      <c r="AD134" s="99">
        <v>17</v>
      </c>
      <c r="AE134" s="99"/>
      <c r="AF134" s="99">
        <v>17</v>
      </c>
      <c r="AG134" s="99"/>
      <c r="AH134" s="99" t="s">
        <v>779</v>
      </c>
      <c r="AI134" s="99"/>
      <c r="AJ134" s="99"/>
      <c r="AO134" s="101">
        <f t="shared" si="41"/>
        <v>12</v>
      </c>
      <c r="AP134" s="22">
        <f t="shared" si="42"/>
        <v>0</v>
      </c>
      <c r="AQ134" s="22">
        <f t="shared" si="43"/>
        <v>3</v>
      </c>
      <c r="AR134" s="28">
        <f t="shared" si="44"/>
        <v>0</v>
      </c>
    </row>
    <row r="135" spans="1:45" s="101" customFormat="1" ht="19.2" customHeight="1">
      <c r="A135" s="102" t="s">
        <v>252</v>
      </c>
      <c r="B135" s="22" t="s">
        <v>241</v>
      </c>
      <c r="C135" s="103" t="s">
        <v>242</v>
      </c>
      <c r="D135" s="99" t="s">
        <v>492</v>
      </c>
      <c r="E135" s="103" t="s">
        <v>229</v>
      </c>
      <c r="F135" s="103" t="s">
        <v>220</v>
      </c>
      <c r="G135" s="150" t="s">
        <v>891</v>
      </c>
      <c r="H135" s="150" t="s">
        <v>950</v>
      </c>
      <c r="Q135" s="96"/>
      <c r="R135" s="96"/>
      <c r="S135" s="100">
        <v>9</v>
      </c>
      <c r="T135" s="100">
        <v>9</v>
      </c>
      <c r="U135" s="99">
        <v>9</v>
      </c>
      <c r="V135" s="99" t="s">
        <v>506</v>
      </c>
      <c r="W135" s="99">
        <v>13.5</v>
      </c>
      <c r="X135" s="99" t="s">
        <v>507</v>
      </c>
      <c r="Y135" s="99">
        <v>15</v>
      </c>
      <c r="Z135" s="99">
        <v>15</v>
      </c>
      <c r="AA135" s="99"/>
      <c r="AB135" s="99">
        <v>9</v>
      </c>
      <c r="AC135" s="99" t="s">
        <v>710</v>
      </c>
      <c r="AD135" s="99">
        <v>48</v>
      </c>
      <c r="AE135" s="99"/>
      <c r="AF135" s="99">
        <v>48.5</v>
      </c>
      <c r="AG135" s="99" t="s">
        <v>815</v>
      </c>
      <c r="AH135" s="99" t="s">
        <v>779</v>
      </c>
      <c r="AI135" s="99"/>
      <c r="AJ135" s="99"/>
      <c r="AO135" s="101">
        <f t="shared" si="41"/>
        <v>9</v>
      </c>
      <c r="AP135" s="22">
        <f t="shared" si="42"/>
        <v>0</v>
      </c>
      <c r="AQ135" s="28">
        <f t="shared" si="43"/>
        <v>4.5</v>
      </c>
      <c r="AR135" s="28">
        <f t="shared" si="44"/>
        <v>1.5</v>
      </c>
    </row>
    <row r="136" spans="1:45" s="101" customFormat="1" ht="15.75" customHeight="1">
      <c r="A136" s="102" t="s">
        <v>253</v>
      </c>
      <c r="B136" s="149" t="s">
        <v>241</v>
      </c>
      <c r="C136" s="103" t="s">
        <v>242</v>
      </c>
      <c r="D136" s="99" t="s">
        <v>492</v>
      </c>
      <c r="E136" s="103" t="s">
        <v>229</v>
      </c>
      <c r="F136" s="103" t="s">
        <v>220</v>
      </c>
      <c r="G136" s="150" t="s">
        <v>603</v>
      </c>
      <c r="H136" s="157" t="s">
        <v>941</v>
      </c>
      <c r="Q136" s="96"/>
      <c r="R136" s="96"/>
      <c r="S136" s="100">
        <v>15</v>
      </c>
      <c r="T136" s="100">
        <v>15</v>
      </c>
      <c r="U136" s="99">
        <v>15</v>
      </c>
      <c r="V136" s="99" t="s">
        <v>495</v>
      </c>
      <c r="W136" s="99" t="s">
        <v>360</v>
      </c>
      <c r="X136" s="99" t="s">
        <v>508</v>
      </c>
      <c r="Y136" s="99" t="s">
        <v>360</v>
      </c>
      <c r="Z136" s="99" t="s">
        <v>360</v>
      </c>
      <c r="AA136" s="99"/>
      <c r="AB136" s="99">
        <v>0</v>
      </c>
      <c r="AC136" s="99"/>
      <c r="AD136" s="99">
        <v>0</v>
      </c>
      <c r="AE136" s="99"/>
      <c r="AF136" s="99">
        <v>0</v>
      </c>
      <c r="AG136" s="99"/>
      <c r="AH136" s="99"/>
      <c r="AI136" s="99"/>
      <c r="AJ136" s="99"/>
      <c r="AO136" s="101">
        <f t="shared" si="41"/>
        <v>15</v>
      </c>
      <c r="AP136" s="101">
        <f t="shared" si="42"/>
        <v>0</v>
      </c>
      <c r="AQ136" s="101" t="e">
        <f t="shared" si="43"/>
        <v>#VALUE!</v>
      </c>
      <c r="AR136" s="101" t="e">
        <f t="shared" si="44"/>
        <v>#VALUE!</v>
      </c>
    </row>
    <row r="137" spans="1:45" s="101" customFormat="1" ht="15.75" customHeight="1">
      <c r="A137" s="102" t="s">
        <v>255</v>
      </c>
      <c r="B137" s="149" t="s">
        <v>241</v>
      </c>
      <c r="C137" s="103" t="s">
        <v>242</v>
      </c>
      <c r="D137" s="99" t="s">
        <v>492</v>
      </c>
      <c r="E137" s="103" t="s">
        <v>229</v>
      </c>
      <c r="F137" s="103" t="s">
        <v>220</v>
      </c>
      <c r="G137" s="150" t="s">
        <v>603</v>
      </c>
      <c r="H137" s="157" t="s">
        <v>941</v>
      </c>
      <c r="Q137" s="96"/>
      <c r="R137" s="96"/>
      <c r="S137" s="100">
        <v>11</v>
      </c>
      <c r="T137" s="100">
        <v>12</v>
      </c>
      <c r="U137" s="99">
        <v>11</v>
      </c>
      <c r="V137" s="99" t="s">
        <v>511</v>
      </c>
      <c r="W137" s="99" t="s">
        <v>360</v>
      </c>
      <c r="X137" s="99" t="s">
        <v>508</v>
      </c>
      <c r="Y137" s="99" t="s">
        <v>360</v>
      </c>
      <c r="Z137" s="99" t="s">
        <v>360</v>
      </c>
      <c r="AA137" s="99"/>
      <c r="AB137" s="99">
        <v>0</v>
      </c>
      <c r="AC137" s="99"/>
      <c r="AD137" s="99">
        <v>0</v>
      </c>
      <c r="AE137" s="99"/>
      <c r="AF137" s="99">
        <v>0</v>
      </c>
      <c r="AG137" s="99"/>
      <c r="AH137" s="99"/>
      <c r="AI137" s="99"/>
      <c r="AJ137" s="99"/>
      <c r="AO137" s="101">
        <f t="shared" si="41"/>
        <v>11</v>
      </c>
      <c r="AP137" s="101">
        <f t="shared" si="42"/>
        <v>0</v>
      </c>
      <c r="AQ137" s="101" t="e">
        <f t="shared" si="43"/>
        <v>#VALUE!</v>
      </c>
      <c r="AR137" s="101" t="e">
        <f t="shared" si="44"/>
        <v>#VALUE!</v>
      </c>
    </row>
    <row r="138" spans="1:45" s="101" customFormat="1" ht="15.75" customHeight="1">
      <c r="A138" s="102" t="s">
        <v>256</v>
      </c>
      <c r="B138" s="22" t="s">
        <v>241</v>
      </c>
      <c r="C138" s="103" t="s">
        <v>242</v>
      </c>
      <c r="D138" s="99" t="s">
        <v>492</v>
      </c>
      <c r="E138" s="103" t="s">
        <v>229</v>
      </c>
      <c r="F138" s="103" t="s">
        <v>220</v>
      </c>
      <c r="G138" s="150" t="s">
        <v>603</v>
      </c>
      <c r="H138" s="150" t="s">
        <v>847</v>
      </c>
      <c r="Q138" s="96"/>
      <c r="R138" s="96"/>
      <c r="S138" s="100">
        <v>13</v>
      </c>
      <c r="T138" s="100">
        <v>13</v>
      </c>
      <c r="U138" s="99">
        <v>14</v>
      </c>
      <c r="V138" s="99" t="s">
        <v>512</v>
      </c>
      <c r="W138" s="99">
        <v>14</v>
      </c>
      <c r="X138" s="99" t="s">
        <v>513</v>
      </c>
      <c r="Y138" s="99">
        <v>14</v>
      </c>
      <c r="Z138" s="99">
        <v>13</v>
      </c>
      <c r="AA138" s="99"/>
      <c r="AB138" s="99">
        <v>12</v>
      </c>
      <c r="AC138" s="99"/>
      <c r="AD138" s="99">
        <v>19.5</v>
      </c>
      <c r="AE138" s="99"/>
      <c r="AF138" s="99">
        <v>21</v>
      </c>
      <c r="AG138" s="99"/>
      <c r="AH138" s="99" t="s">
        <v>779</v>
      </c>
      <c r="AI138" s="99"/>
      <c r="AJ138" s="99"/>
      <c r="AO138" s="101">
        <f t="shared" si="41"/>
        <v>13</v>
      </c>
      <c r="AP138" s="28">
        <f t="shared" si="42"/>
        <v>1</v>
      </c>
      <c r="AQ138" s="28">
        <f t="shared" si="43"/>
        <v>0</v>
      </c>
      <c r="AR138" s="22">
        <f t="shared" si="44"/>
        <v>0</v>
      </c>
    </row>
    <row r="139" spans="1:45" s="101" customFormat="1" ht="15.75" customHeight="1">
      <c r="A139" s="102" t="s">
        <v>764</v>
      </c>
      <c r="B139" s="22" t="s">
        <v>241</v>
      </c>
      <c r="C139" s="103" t="s">
        <v>242</v>
      </c>
      <c r="D139" s="99" t="s">
        <v>492</v>
      </c>
      <c r="E139" s="103" t="s">
        <v>229</v>
      </c>
      <c r="F139" s="103" t="s">
        <v>220</v>
      </c>
      <c r="G139" s="150" t="s">
        <v>603</v>
      </c>
      <c r="H139" s="150" t="s">
        <v>866</v>
      </c>
      <c r="Q139" s="96"/>
      <c r="R139" s="96"/>
      <c r="S139" s="100">
        <v>16</v>
      </c>
      <c r="T139" s="100">
        <v>16</v>
      </c>
      <c r="U139" s="99">
        <v>16</v>
      </c>
      <c r="V139" s="99" t="s">
        <v>514</v>
      </c>
      <c r="W139" s="99">
        <v>17</v>
      </c>
      <c r="X139" s="99" t="s">
        <v>515</v>
      </c>
      <c r="Y139" s="99">
        <v>24</v>
      </c>
      <c r="Z139" s="99">
        <v>24</v>
      </c>
      <c r="AA139" s="99"/>
      <c r="AB139" s="99">
        <v>24</v>
      </c>
      <c r="AC139" s="99"/>
      <c r="AD139" s="99">
        <v>40</v>
      </c>
      <c r="AE139" s="99"/>
      <c r="AF139" s="99">
        <v>42</v>
      </c>
      <c r="AG139" s="99" t="s">
        <v>816</v>
      </c>
      <c r="AH139" s="99" t="s">
        <v>779</v>
      </c>
      <c r="AI139" s="99"/>
      <c r="AJ139" s="99"/>
      <c r="AO139" s="101">
        <f t="shared" si="41"/>
        <v>16</v>
      </c>
      <c r="AP139" s="28">
        <f t="shared" si="42"/>
        <v>0</v>
      </c>
      <c r="AQ139" s="28">
        <f t="shared" si="43"/>
        <v>1</v>
      </c>
      <c r="AR139" s="28">
        <f t="shared" si="44"/>
        <v>7</v>
      </c>
    </row>
    <row r="140" spans="1:45" s="101" customFormat="1" ht="15.75" customHeight="1">
      <c r="A140" s="113" t="s">
        <v>257</v>
      </c>
      <c r="B140" s="22" t="s">
        <v>241</v>
      </c>
      <c r="C140" s="103" t="s">
        <v>242</v>
      </c>
      <c r="D140" s="99" t="s">
        <v>492</v>
      </c>
      <c r="E140" s="103" t="s">
        <v>229</v>
      </c>
      <c r="F140" s="103" t="s">
        <v>220</v>
      </c>
      <c r="G140" s="150" t="s">
        <v>603</v>
      </c>
      <c r="H140" s="109" t="s">
        <v>867</v>
      </c>
      <c r="Q140" s="96"/>
      <c r="R140" s="96"/>
      <c r="S140" s="100">
        <v>11</v>
      </c>
      <c r="T140" s="100">
        <v>11</v>
      </c>
      <c r="U140" s="99">
        <v>11.5</v>
      </c>
      <c r="V140" s="99" t="s">
        <v>504</v>
      </c>
      <c r="W140" s="99">
        <v>11.5</v>
      </c>
      <c r="X140" s="99" t="s">
        <v>516</v>
      </c>
      <c r="Y140" s="111" t="s">
        <v>360</v>
      </c>
      <c r="Z140" s="99" t="s">
        <v>517</v>
      </c>
      <c r="AA140" s="99"/>
      <c r="AB140" s="99">
        <v>0</v>
      </c>
      <c r="AC140" s="99"/>
      <c r="AD140" s="99">
        <v>0</v>
      </c>
      <c r="AE140" s="99"/>
      <c r="AF140" s="99">
        <v>0</v>
      </c>
      <c r="AG140" s="99"/>
      <c r="AH140" s="99"/>
      <c r="AI140" s="99"/>
      <c r="AJ140" s="99"/>
      <c r="AO140" s="101">
        <f t="shared" si="41"/>
        <v>11</v>
      </c>
      <c r="AP140" s="28">
        <f t="shared" si="42"/>
        <v>0.5</v>
      </c>
      <c r="AQ140" s="28">
        <f t="shared" si="43"/>
        <v>0</v>
      </c>
      <c r="AR140" s="108" t="e">
        <f t="shared" si="44"/>
        <v>#VALUE!</v>
      </c>
    </row>
    <row r="141" spans="1:45" s="101" customFormat="1" ht="15.75" customHeight="1">
      <c r="A141" s="113" t="s">
        <v>258</v>
      </c>
      <c r="B141" s="149" t="s">
        <v>241</v>
      </c>
      <c r="C141" s="103" t="s">
        <v>242</v>
      </c>
      <c r="D141" s="99" t="s">
        <v>492</v>
      </c>
      <c r="E141" s="103" t="s">
        <v>229</v>
      </c>
      <c r="F141" s="103" t="s">
        <v>220</v>
      </c>
      <c r="G141" s="150" t="s">
        <v>891</v>
      </c>
      <c r="H141" s="109" t="s">
        <v>942</v>
      </c>
      <c r="Q141" s="96"/>
      <c r="R141" s="96"/>
      <c r="S141" s="100">
        <v>12</v>
      </c>
      <c r="T141" s="100">
        <v>12</v>
      </c>
      <c r="U141" s="99">
        <v>12</v>
      </c>
      <c r="V141" s="99" t="s">
        <v>518</v>
      </c>
      <c r="W141" s="99">
        <v>12</v>
      </c>
      <c r="X141" s="99" t="s">
        <v>519</v>
      </c>
      <c r="Y141" s="99">
        <v>12</v>
      </c>
      <c r="Z141" s="99">
        <v>11</v>
      </c>
      <c r="AA141" s="99"/>
      <c r="AB141" s="99">
        <v>11</v>
      </c>
      <c r="AC141" s="99"/>
      <c r="AD141" s="99">
        <v>0</v>
      </c>
      <c r="AE141" s="99" t="s">
        <v>759</v>
      </c>
      <c r="AF141" s="99">
        <v>0</v>
      </c>
      <c r="AG141" s="99"/>
      <c r="AH141" s="99"/>
      <c r="AI141" s="99"/>
      <c r="AJ141" s="99"/>
      <c r="AO141" s="101">
        <f t="shared" si="41"/>
        <v>12</v>
      </c>
      <c r="AP141" s="101">
        <f t="shared" si="42"/>
        <v>0</v>
      </c>
      <c r="AQ141" s="101">
        <f t="shared" si="43"/>
        <v>0</v>
      </c>
      <c r="AR141" s="101">
        <f t="shared" si="44"/>
        <v>0</v>
      </c>
    </row>
    <row r="142" spans="1:45" s="101" customFormat="1" ht="15.75" customHeight="1">
      <c r="A142" s="113" t="s">
        <v>260</v>
      </c>
      <c r="B142" s="149" t="s">
        <v>241</v>
      </c>
      <c r="C142" s="103" t="s">
        <v>242</v>
      </c>
      <c r="D142" s="99" t="s">
        <v>492</v>
      </c>
      <c r="E142" s="103" t="s">
        <v>229</v>
      </c>
      <c r="F142" s="103" t="s">
        <v>220</v>
      </c>
      <c r="G142" s="150" t="s">
        <v>603</v>
      </c>
      <c r="H142" s="109" t="s">
        <v>943</v>
      </c>
      <c r="Q142" s="96"/>
      <c r="R142" s="96"/>
      <c r="S142" s="100">
        <v>15</v>
      </c>
      <c r="T142" s="100">
        <v>15</v>
      </c>
      <c r="U142" s="99">
        <v>15</v>
      </c>
      <c r="V142" s="99" t="s">
        <v>522</v>
      </c>
      <c r="W142" s="99" t="s">
        <v>360</v>
      </c>
      <c r="X142" s="99" t="s">
        <v>508</v>
      </c>
      <c r="Y142" s="99" t="s">
        <v>360</v>
      </c>
      <c r="Z142" s="99" t="s">
        <v>360</v>
      </c>
      <c r="AA142" s="99"/>
      <c r="AB142" s="99">
        <v>0</v>
      </c>
      <c r="AC142" s="99"/>
      <c r="AD142" s="99">
        <v>0</v>
      </c>
      <c r="AE142" s="99"/>
      <c r="AF142" s="99">
        <v>0</v>
      </c>
      <c r="AG142" s="99"/>
      <c r="AH142" s="99"/>
      <c r="AI142" s="99"/>
      <c r="AJ142" s="99"/>
      <c r="AO142" s="101">
        <f t="shared" si="41"/>
        <v>15</v>
      </c>
      <c r="AP142" s="101">
        <f t="shared" si="42"/>
        <v>0</v>
      </c>
      <c r="AQ142" s="101" t="e">
        <f t="shared" si="43"/>
        <v>#VALUE!</v>
      </c>
      <c r="AR142" s="101" t="e">
        <f t="shared" si="44"/>
        <v>#VALUE!</v>
      </c>
    </row>
    <row r="143" spans="1:45" s="101" customFormat="1" ht="15.75" customHeight="1">
      <c r="A143" s="102" t="s">
        <v>261</v>
      </c>
      <c r="B143" s="149" t="s">
        <v>241</v>
      </c>
      <c r="C143" s="103" t="s">
        <v>242</v>
      </c>
      <c r="D143" s="99" t="s">
        <v>492</v>
      </c>
      <c r="E143" s="103" t="s">
        <v>229</v>
      </c>
      <c r="F143" s="103" t="s">
        <v>220</v>
      </c>
      <c r="G143" s="150" t="s">
        <v>603</v>
      </c>
      <c r="H143" s="150" t="s">
        <v>917</v>
      </c>
      <c r="Q143" s="96"/>
      <c r="R143" s="96"/>
      <c r="S143" s="100">
        <v>7</v>
      </c>
      <c r="T143" s="100">
        <v>8</v>
      </c>
      <c r="U143" s="99">
        <v>7</v>
      </c>
      <c r="V143" s="99" t="s">
        <v>523</v>
      </c>
      <c r="W143" s="99">
        <v>7</v>
      </c>
      <c r="X143" s="99" t="s">
        <v>524</v>
      </c>
      <c r="Y143" s="99">
        <v>7</v>
      </c>
      <c r="Z143" s="99" t="s">
        <v>360</v>
      </c>
      <c r="AA143" s="99"/>
      <c r="AB143" s="99">
        <v>8</v>
      </c>
      <c r="AC143" s="99"/>
      <c r="AD143" s="99">
        <v>7.5</v>
      </c>
      <c r="AE143" s="99"/>
      <c r="AF143" s="99"/>
      <c r="AG143" s="99" t="s">
        <v>811</v>
      </c>
      <c r="AH143" s="99"/>
      <c r="AI143" s="99"/>
      <c r="AJ143" s="99"/>
      <c r="AO143" s="101">
        <f t="shared" si="41"/>
        <v>7</v>
      </c>
      <c r="AP143" s="101">
        <f t="shared" si="42"/>
        <v>0</v>
      </c>
      <c r="AQ143" s="101">
        <f t="shared" si="43"/>
        <v>0</v>
      </c>
      <c r="AR143" s="101">
        <f t="shared" si="44"/>
        <v>0</v>
      </c>
    </row>
    <row r="144" spans="1:45" s="101" customFormat="1" ht="15.75" customHeight="1">
      <c r="A144" s="169" t="s">
        <v>262</v>
      </c>
      <c r="B144" s="149" t="s">
        <v>241</v>
      </c>
      <c r="C144" s="103" t="s">
        <v>242</v>
      </c>
      <c r="D144" s="99" t="s">
        <v>492</v>
      </c>
      <c r="E144" s="103" t="s">
        <v>229</v>
      </c>
      <c r="F144" s="103" t="s">
        <v>220</v>
      </c>
      <c r="G144" s="150" t="s">
        <v>603</v>
      </c>
      <c r="H144" s="157" t="s">
        <v>941</v>
      </c>
      <c r="Q144" s="96"/>
      <c r="R144" s="96"/>
      <c r="S144" s="100">
        <v>12</v>
      </c>
      <c r="T144" s="100">
        <v>12</v>
      </c>
      <c r="U144" s="99">
        <v>12.5</v>
      </c>
      <c r="V144" s="99" t="s">
        <v>500</v>
      </c>
      <c r="W144" s="99" t="s">
        <v>360</v>
      </c>
      <c r="X144" s="99" t="s">
        <v>508</v>
      </c>
      <c r="Y144" s="99" t="s">
        <v>360</v>
      </c>
      <c r="Z144" s="99" t="s">
        <v>360</v>
      </c>
      <c r="AA144" s="99"/>
      <c r="AB144" s="99">
        <v>0</v>
      </c>
      <c r="AC144" s="99"/>
      <c r="AD144" s="99">
        <v>0</v>
      </c>
      <c r="AE144" s="99"/>
      <c r="AF144" s="99">
        <v>0</v>
      </c>
      <c r="AG144" s="99"/>
      <c r="AH144" s="99"/>
      <c r="AI144" s="99"/>
      <c r="AJ144" s="99"/>
      <c r="AO144" s="101">
        <f t="shared" si="41"/>
        <v>12</v>
      </c>
      <c r="AP144" s="101">
        <f t="shared" si="42"/>
        <v>0.5</v>
      </c>
      <c r="AQ144" s="101" t="e">
        <f t="shared" si="43"/>
        <v>#VALUE!</v>
      </c>
      <c r="AR144" s="101" t="e">
        <f t="shared" si="44"/>
        <v>#VALUE!</v>
      </c>
    </row>
    <row r="145" spans="1:44" s="101" customFormat="1" ht="15.75" customHeight="1">
      <c r="A145" s="102" t="s">
        <v>264</v>
      </c>
      <c r="B145" s="22" t="s">
        <v>241</v>
      </c>
      <c r="C145" s="103" t="s">
        <v>242</v>
      </c>
      <c r="D145" s="99" t="s">
        <v>492</v>
      </c>
      <c r="E145" s="103" t="s">
        <v>229</v>
      </c>
      <c r="F145" s="103" t="s">
        <v>220</v>
      </c>
      <c r="G145" s="150" t="s">
        <v>603</v>
      </c>
      <c r="H145" s="150" t="s">
        <v>847</v>
      </c>
      <c r="Q145" s="96"/>
      <c r="R145" s="96"/>
      <c r="S145" s="100">
        <v>13</v>
      </c>
      <c r="T145" s="100">
        <v>14</v>
      </c>
      <c r="U145" s="99">
        <v>13</v>
      </c>
      <c r="V145" s="99" t="s">
        <v>138</v>
      </c>
      <c r="W145" s="99">
        <v>14</v>
      </c>
      <c r="X145" s="99" t="s">
        <v>527</v>
      </c>
      <c r="Y145" s="99">
        <v>14</v>
      </c>
      <c r="Z145" s="99">
        <v>14</v>
      </c>
      <c r="AA145" s="99"/>
      <c r="AB145" s="99">
        <v>15.5</v>
      </c>
      <c r="AC145" s="99"/>
      <c r="AD145" s="99">
        <v>22.5</v>
      </c>
      <c r="AE145" s="99"/>
      <c r="AF145" s="99">
        <v>24</v>
      </c>
      <c r="AG145" s="99"/>
      <c r="AH145" s="99" t="s">
        <v>779</v>
      </c>
      <c r="AI145" s="99"/>
      <c r="AJ145" s="99"/>
      <c r="AO145" s="101">
        <f t="shared" si="41"/>
        <v>13</v>
      </c>
      <c r="AP145" s="22">
        <f t="shared" si="42"/>
        <v>0</v>
      </c>
      <c r="AQ145" s="28">
        <f t="shared" si="43"/>
        <v>1</v>
      </c>
      <c r="AR145" s="22">
        <f t="shared" si="44"/>
        <v>0</v>
      </c>
    </row>
    <row r="146" spans="1:44" s="101" customFormat="1" ht="15.75" customHeight="1">
      <c r="A146" s="102" t="s">
        <v>265</v>
      </c>
      <c r="B146" s="22" t="s">
        <v>241</v>
      </c>
      <c r="C146" s="103" t="s">
        <v>242</v>
      </c>
      <c r="D146" s="99" t="s">
        <v>492</v>
      </c>
      <c r="E146" s="103" t="s">
        <v>229</v>
      </c>
      <c r="F146" s="103" t="s">
        <v>220</v>
      </c>
      <c r="G146" s="150" t="s">
        <v>890</v>
      </c>
      <c r="H146" s="150" t="s">
        <v>868</v>
      </c>
      <c r="Q146" s="96"/>
      <c r="R146" s="96"/>
      <c r="S146" s="100">
        <v>11</v>
      </c>
      <c r="T146" s="100">
        <v>11</v>
      </c>
      <c r="U146" s="99">
        <v>11</v>
      </c>
      <c r="V146" s="99" t="s">
        <v>528</v>
      </c>
      <c r="W146" s="99">
        <v>11</v>
      </c>
      <c r="X146" s="99" t="s">
        <v>507</v>
      </c>
      <c r="Y146" s="99">
        <v>11</v>
      </c>
      <c r="Z146" s="99">
        <v>10</v>
      </c>
      <c r="AA146" s="99"/>
      <c r="AB146" s="99">
        <v>12.5</v>
      </c>
      <c r="AC146" s="99"/>
      <c r="AD146" s="99">
        <v>11</v>
      </c>
      <c r="AE146" s="99" t="s">
        <v>762</v>
      </c>
      <c r="AF146" s="99">
        <v>21</v>
      </c>
      <c r="AG146" s="99"/>
      <c r="AH146" s="99" t="s">
        <v>779</v>
      </c>
      <c r="AI146" s="99"/>
      <c r="AJ146" s="99"/>
      <c r="AO146" s="101">
        <f t="shared" si="41"/>
        <v>11</v>
      </c>
      <c r="AP146" s="22">
        <f t="shared" si="42"/>
        <v>0</v>
      </c>
      <c r="AQ146" s="28">
        <f t="shared" si="43"/>
        <v>0</v>
      </c>
      <c r="AR146" s="22">
        <f t="shared" si="44"/>
        <v>0</v>
      </c>
    </row>
    <row r="147" spans="1:44" s="101" customFormat="1" ht="15.75" customHeight="1">
      <c r="A147" s="102" t="s">
        <v>266</v>
      </c>
      <c r="B147" s="149" t="s">
        <v>241</v>
      </c>
      <c r="C147" s="103" t="s">
        <v>242</v>
      </c>
      <c r="D147" s="99" t="s">
        <v>492</v>
      </c>
      <c r="E147" s="103" t="s">
        <v>229</v>
      </c>
      <c r="F147" s="103" t="s">
        <v>220</v>
      </c>
      <c r="G147" s="150" t="s">
        <v>603</v>
      </c>
      <c r="H147" s="150" t="s">
        <v>911</v>
      </c>
      <c r="Q147" s="96"/>
      <c r="R147" s="96"/>
      <c r="S147" s="100">
        <v>8</v>
      </c>
      <c r="T147" s="100">
        <v>8</v>
      </c>
      <c r="U147" s="99">
        <v>9</v>
      </c>
      <c r="V147" s="99" t="s">
        <v>525</v>
      </c>
      <c r="W147" s="99">
        <v>9</v>
      </c>
      <c r="X147" s="99" t="s">
        <v>529</v>
      </c>
      <c r="Y147" s="99" t="s">
        <v>360</v>
      </c>
      <c r="Z147" s="99" t="s">
        <v>530</v>
      </c>
      <c r="AA147" s="99"/>
      <c r="AB147" s="99">
        <v>0</v>
      </c>
      <c r="AC147" s="99"/>
      <c r="AD147" s="99">
        <v>0</v>
      </c>
      <c r="AE147" s="99"/>
      <c r="AF147" s="99">
        <v>0</v>
      </c>
      <c r="AG147" s="99"/>
      <c r="AH147" s="99"/>
      <c r="AI147" s="99"/>
      <c r="AJ147" s="99"/>
      <c r="AO147" s="101">
        <f t="shared" si="41"/>
        <v>8</v>
      </c>
      <c r="AP147" s="101">
        <f t="shared" si="42"/>
        <v>1</v>
      </c>
      <c r="AQ147" s="101">
        <f t="shared" si="43"/>
        <v>0</v>
      </c>
      <c r="AR147" s="101" t="e">
        <f t="shared" si="44"/>
        <v>#VALUE!</v>
      </c>
    </row>
    <row r="148" spans="1:44" s="101" customFormat="1" ht="15.75" customHeight="1">
      <c r="A148" s="169" t="s">
        <v>267</v>
      </c>
      <c r="B148" s="22" t="s">
        <v>241</v>
      </c>
      <c r="C148" s="103" t="s">
        <v>242</v>
      </c>
      <c r="D148" s="99" t="s">
        <v>492</v>
      </c>
      <c r="E148" s="103" t="s">
        <v>229</v>
      </c>
      <c r="F148" s="103" t="s">
        <v>220</v>
      </c>
      <c r="G148" s="150" t="s">
        <v>603</v>
      </c>
      <c r="H148" s="109" t="s">
        <v>867</v>
      </c>
      <c r="Q148" s="96"/>
      <c r="R148" s="96"/>
      <c r="S148" s="100">
        <v>10</v>
      </c>
      <c r="T148" s="100">
        <v>14</v>
      </c>
      <c r="U148" s="99">
        <v>10</v>
      </c>
      <c r="V148" s="99" t="s">
        <v>138</v>
      </c>
      <c r="W148" s="99">
        <v>10</v>
      </c>
      <c r="X148" s="99" t="s">
        <v>497</v>
      </c>
      <c r="Y148" s="99">
        <v>10</v>
      </c>
      <c r="Z148" s="99" t="s">
        <v>531</v>
      </c>
      <c r="AA148" s="99"/>
      <c r="AB148" s="99">
        <v>8</v>
      </c>
      <c r="AC148" s="99" t="s">
        <v>285</v>
      </c>
      <c r="AD148" s="99">
        <v>0</v>
      </c>
      <c r="AE148" s="99" t="s">
        <v>759</v>
      </c>
      <c r="AF148" s="99">
        <v>0</v>
      </c>
      <c r="AG148" s="99"/>
      <c r="AH148" s="99"/>
      <c r="AI148" s="99"/>
      <c r="AJ148" s="99"/>
      <c r="AO148" s="101">
        <f t="shared" si="41"/>
        <v>10</v>
      </c>
      <c r="AP148" s="22">
        <f t="shared" si="42"/>
        <v>0</v>
      </c>
      <c r="AQ148" s="28">
        <f t="shared" si="43"/>
        <v>0</v>
      </c>
      <c r="AR148" s="22">
        <f t="shared" si="44"/>
        <v>0</v>
      </c>
    </row>
    <row r="149" spans="1:44" s="101" customFormat="1" ht="15.75" customHeight="1">
      <c r="A149" s="169" t="s">
        <v>268</v>
      </c>
      <c r="B149" s="22" t="s">
        <v>241</v>
      </c>
      <c r="C149" s="103" t="s">
        <v>242</v>
      </c>
      <c r="D149" s="99" t="s">
        <v>492</v>
      </c>
      <c r="E149" s="103" t="s">
        <v>229</v>
      </c>
      <c r="F149" s="103" t="s">
        <v>220</v>
      </c>
      <c r="G149" s="150" t="s">
        <v>603</v>
      </c>
      <c r="H149" s="109" t="s">
        <v>867</v>
      </c>
      <c r="Q149" s="96"/>
      <c r="R149" s="96"/>
      <c r="S149" s="100">
        <v>9</v>
      </c>
      <c r="T149" s="100">
        <v>9.5</v>
      </c>
      <c r="U149" s="99">
        <v>9</v>
      </c>
      <c r="V149" s="99" t="s">
        <v>502</v>
      </c>
      <c r="W149" s="99">
        <v>9</v>
      </c>
      <c r="X149" s="99" t="s">
        <v>532</v>
      </c>
      <c r="Y149" s="112">
        <v>9</v>
      </c>
      <c r="Z149" s="99" t="s">
        <v>533</v>
      </c>
      <c r="AA149" s="99"/>
      <c r="AB149" s="99">
        <v>10</v>
      </c>
      <c r="AC149" s="99" t="s">
        <v>726</v>
      </c>
      <c r="AD149" s="99">
        <v>0</v>
      </c>
      <c r="AE149" s="99" t="s">
        <v>759</v>
      </c>
      <c r="AF149" s="99">
        <v>0</v>
      </c>
      <c r="AG149" s="99"/>
      <c r="AH149" s="99"/>
      <c r="AI149" s="99"/>
      <c r="AJ149" s="99"/>
      <c r="AO149" s="101">
        <f t="shared" si="41"/>
        <v>9</v>
      </c>
      <c r="AP149" s="28">
        <f t="shared" si="42"/>
        <v>0</v>
      </c>
      <c r="AQ149" s="28">
        <f t="shared" si="43"/>
        <v>0</v>
      </c>
      <c r="AR149" s="22">
        <f t="shared" si="44"/>
        <v>0</v>
      </c>
    </row>
    <row r="150" spans="1:44" s="101" customFormat="1" ht="15" customHeight="1">
      <c r="A150" s="102" t="s">
        <v>269</v>
      </c>
      <c r="B150" s="149" t="s">
        <v>241</v>
      </c>
      <c r="C150" s="103" t="s">
        <v>242</v>
      </c>
      <c r="D150" s="99" t="s">
        <v>492</v>
      </c>
      <c r="E150" s="103" t="s">
        <v>229</v>
      </c>
      <c r="F150" s="103" t="s">
        <v>220</v>
      </c>
      <c r="G150" s="150" t="s">
        <v>603</v>
      </c>
      <c r="H150" s="150" t="s">
        <v>915</v>
      </c>
      <c r="Q150" s="96"/>
      <c r="R150" s="96"/>
      <c r="S150" s="100">
        <v>8</v>
      </c>
      <c r="T150" s="100">
        <v>8</v>
      </c>
      <c r="U150" s="99">
        <v>8</v>
      </c>
      <c r="V150" s="99" t="s">
        <v>534</v>
      </c>
      <c r="W150" s="99">
        <v>12</v>
      </c>
      <c r="X150" s="99" t="s">
        <v>439</v>
      </c>
      <c r="Y150" s="99">
        <v>14</v>
      </c>
      <c r="Z150" s="99">
        <v>14</v>
      </c>
      <c r="AA150" s="99"/>
      <c r="AB150" s="99">
        <v>14.5</v>
      </c>
      <c r="AC150" s="99"/>
      <c r="AD150" s="99">
        <v>0</v>
      </c>
      <c r="AE150" s="99"/>
      <c r="AF150" s="99">
        <v>0</v>
      </c>
      <c r="AG150" s="99"/>
      <c r="AH150" s="99"/>
      <c r="AI150" s="99"/>
      <c r="AJ150" s="99"/>
      <c r="AO150" s="101">
        <f t="shared" si="41"/>
        <v>8</v>
      </c>
      <c r="AP150" s="101">
        <f t="shared" si="42"/>
        <v>0</v>
      </c>
      <c r="AQ150" s="101">
        <f t="shared" si="43"/>
        <v>4</v>
      </c>
      <c r="AR150" s="101">
        <f t="shared" si="44"/>
        <v>2</v>
      </c>
    </row>
    <row r="151" spans="1:44" s="101" customFormat="1" ht="15" customHeight="1">
      <c r="A151" s="169" t="s">
        <v>270</v>
      </c>
      <c r="B151" s="149" t="s">
        <v>241</v>
      </c>
      <c r="C151" s="103" t="s">
        <v>242</v>
      </c>
      <c r="D151" s="99" t="s">
        <v>492</v>
      </c>
      <c r="E151" s="103" t="s">
        <v>229</v>
      </c>
      <c r="F151" s="103" t="s">
        <v>220</v>
      </c>
      <c r="G151" s="150" t="s">
        <v>603</v>
      </c>
      <c r="H151" s="157" t="s">
        <v>941</v>
      </c>
      <c r="Q151" s="96"/>
      <c r="R151" s="96"/>
      <c r="S151" s="100">
        <v>13</v>
      </c>
      <c r="T151" s="100">
        <v>13</v>
      </c>
      <c r="U151" s="99">
        <v>13.5</v>
      </c>
      <c r="V151" s="99" t="s">
        <v>535</v>
      </c>
      <c r="W151" s="99" t="s">
        <v>360</v>
      </c>
      <c r="X151" s="99" t="s">
        <v>508</v>
      </c>
      <c r="Y151" s="99" t="s">
        <v>360</v>
      </c>
      <c r="Z151" s="99" t="s">
        <v>530</v>
      </c>
      <c r="AA151" s="99"/>
      <c r="AB151" s="99">
        <v>0</v>
      </c>
      <c r="AC151" s="99"/>
      <c r="AD151" s="99">
        <v>0</v>
      </c>
      <c r="AE151" s="99"/>
      <c r="AF151" s="99">
        <v>0</v>
      </c>
      <c r="AG151" s="99"/>
      <c r="AH151" s="99"/>
      <c r="AI151" s="99"/>
      <c r="AJ151" s="99"/>
      <c r="AO151" s="101">
        <f t="shared" si="41"/>
        <v>13</v>
      </c>
      <c r="AP151" s="101">
        <f t="shared" si="42"/>
        <v>0.5</v>
      </c>
      <c r="AQ151" s="101" t="e">
        <f t="shared" si="43"/>
        <v>#VALUE!</v>
      </c>
      <c r="AR151" s="101" t="e">
        <f t="shared" si="44"/>
        <v>#VALUE!</v>
      </c>
    </row>
    <row r="152" spans="1:44" s="101" customFormat="1" ht="15" customHeight="1">
      <c r="A152" s="102" t="s">
        <v>271</v>
      </c>
      <c r="B152" s="22" t="s">
        <v>241</v>
      </c>
      <c r="C152" s="103" t="s">
        <v>242</v>
      </c>
      <c r="D152" s="99" t="s">
        <v>492</v>
      </c>
      <c r="E152" s="103" t="s">
        <v>229</v>
      </c>
      <c r="F152" s="103" t="s">
        <v>220</v>
      </c>
      <c r="G152" s="150" t="s">
        <v>890</v>
      </c>
      <c r="H152" s="150" t="s">
        <v>869</v>
      </c>
      <c r="Q152" s="96"/>
      <c r="R152" s="96"/>
      <c r="S152" s="100">
        <v>11.5</v>
      </c>
      <c r="T152" s="100">
        <v>11.5</v>
      </c>
      <c r="U152" s="99">
        <v>12</v>
      </c>
      <c r="V152" s="99" t="s">
        <v>138</v>
      </c>
      <c r="W152" s="99">
        <v>12</v>
      </c>
      <c r="X152" s="99" t="s">
        <v>536</v>
      </c>
      <c r="Y152" s="99">
        <v>13</v>
      </c>
      <c r="Z152" s="99">
        <v>13</v>
      </c>
      <c r="AA152" s="99"/>
      <c r="AB152" s="99">
        <v>12.75</v>
      </c>
      <c r="AC152" s="99"/>
      <c r="AD152" s="99">
        <v>33.5</v>
      </c>
      <c r="AE152" s="99" t="s">
        <v>758</v>
      </c>
      <c r="AF152" s="99">
        <v>33</v>
      </c>
      <c r="AG152" s="99" t="s">
        <v>285</v>
      </c>
      <c r="AH152" s="99" t="s">
        <v>779</v>
      </c>
      <c r="AI152" s="99"/>
      <c r="AJ152" s="99"/>
      <c r="AO152" s="101">
        <f t="shared" si="41"/>
        <v>11.5</v>
      </c>
      <c r="AP152" s="28">
        <f t="shared" si="42"/>
        <v>0.5</v>
      </c>
      <c r="AQ152" s="22">
        <f t="shared" si="43"/>
        <v>0</v>
      </c>
      <c r="AR152" s="28">
        <f t="shared" si="44"/>
        <v>1</v>
      </c>
    </row>
    <row r="153" spans="1:44" s="101" customFormat="1" ht="15" customHeight="1">
      <c r="A153" s="169" t="s">
        <v>272</v>
      </c>
      <c r="B153" s="149" t="s">
        <v>241</v>
      </c>
      <c r="C153" s="103" t="s">
        <v>242</v>
      </c>
      <c r="D153" s="99" t="s">
        <v>492</v>
      </c>
      <c r="E153" s="103" t="s">
        <v>229</v>
      </c>
      <c r="F153" s="103" t="s">
        <v>220</v>
      </c>
      <c r="G153" s="150" t="s">
        <v>603</v>
      </c>
      <c r="H153" s="157" t="s">
        <v>941</v>
      </c>
      <c r="Q153" s="96"/>
      <c r="R153" s="96"/>
      <c r="S153" s="100">
        <v>10</v>
      </c>
      <c r="T153" s="100">
        <v>10</v>
      </c>
      <c r="U153" s="99">
        <v>11</v>
      </c>
      <c r="V153" s="99" t="s">
        <v>528</v>
      </c>
      <c r="W153" s="99">
        <v>14</v>
      </c>
      <c r="X153" s="99" t="s">
        <v>513</v>
      </c>
      <c r="Y153" s="99">
        <v>23</v>
      </c>
      <c r="Z153" s="99">
        <v>23</v>
      </c>
      <c r="AA153" s="99"/>
      <c r="AB153" s="99">
        <v>20</v>
      </c>
      <c r="AC153" s="99"/>
      <c r="AD153" s="99">
        <v>0</v>
      </c>
      <c r="AE153" s="99" t="s">
        <v>759</v>
      </c>
      <c r="AF153" s="99">
        <v>0</v>
      </c>
      <c r="AG153" s="99"/>
      <c r="AH153" s="99"/>
      <c r="AI153" s="99"/>
      <c r="AJ153" s="99"/>
      <c r="AO153" s="101">
        <f t="shared" si="41"/>
        <v>10</v>
      </c>
      <c r="AP153" s="101">
        <f t="shared" si="42"/>
        <v>1</v>
      </c>
      <c r="AQ153" s="101">
        <f t="shared" si="43"/>
        <v>3</v>
      </c>
      <c r="AR153" s="101">
        <f t="shared" si="44"/>
        <v>9</v>
      </c>
    </row>
    <row r="154" spans="1:44" s="101" customFormat="1" ht="16.2" customHeight="1">
      <c r="A154" s="169" t="s">
        <v>273</v>
      </c>
      <c r="B154" s="149" t="s">
        <v>241</v>
      </c>
      <c r="C154" s="103" t="s">
        <v>242</v>
      </c>
      <c r="D154" s="99" t="s">
        <v>492</v>
      </c>
      <c r="E154" s="103" t="s">
        <v>229</v>
      </c>
      <c r="F154" s="103" t="s">
        <v>220</v>
      </c>
      <c r="G154" s="150" t="s">
        <v>603</v>
      </c>
      <c r="H154" s="157" t="s">
        <v>941</v>
      </c>
      <c r="Q154" s="96"/>
      <c r="R154" s="96"/>
      <c r="S154" s="100">
        <v>8</v>
      </c>
      <c r="T154" s="100">
        <v>8</v>
      </c>
      <c r="U154" s="99">
        <v>9.5</v>
      </c>
      <c r="V154" s="99" t="s">
        <v>537</v>
      </c>
      <c r="W154" s="99">
        <v>11.5</v>
      </c>
      <c r="X154" s="99" t="s">
        <v>538</v>
      </c>
      <c r="Y154" s="99" t="s">
        <v>360</v>
      </c>
      <c r="Z154" s="99" t="s">
        <v>530</v>
      </c>
      <c r="AA154" s="99"/>
      <c r="AB154" s="99">
        <v>0</v>
      </c>
      <c r="AC154" s="99"/>
      <c r="AD154" s="99">
        <v>0</v>
      </c>
      <c r="AE154" s="99"/>
      <c r="AF154" s="99">
        <v>0</v>
      </c>
      <c r="AG154" s="99"/>
      <c r="AH154" s="99"/>
      <c r="AI154" s="99"/>
      <c r="AJ154" s="99"/>
      <c r="AO154" s="101">
        <f t="shared" si="41"/>
        <v>8</v>
      </c>
      <c r="AP154" s="101">
        <f t="shared" si="42"/>
        <v>1.5</v>
      </c>
      <c r="AQ154" s="101">
        <f t="shared" si="43"/>
        <v>2</v>
      </c>
      <c r="AR154" s="101" t="e">
        <f t="shared" si="44"/>
        <v>#VALUE!</v>
      </c>
    </row>
    <row r="155" spans="1:44" s="101" customFormat="1" ht="15.75" customHeight="1">
      <c r="A155" s="102" t="s">
        <v>274</v>
      </c>
      <c r="B155" s="22" t="s">
        <v>241</v>
      </c>
      <c r="C155" s="103" t="s">
        <v>242</v>
      </c>
      <c r="D155" s="99" t="s">
        <v>492</v>
      </c>
      <c r="E155" s="103" t="s">
        <v>229</v>
      </c>
      <c r="F155" s="103" t="s">
        <v>220</v>
      </c>
      <c r="G155" s="150" t="s">
        <v>890</v>
      </c>
      <c r="H155" s="150" t="s">
        <v>860</v>
      </c>
      <c r="Q155" s="96"/>
      <c r="R155" s="96"/>
      <c r="S155" s="100">
        <v>10</v>
      </c>
      <c r="T155" s="100">
        <v>10</v>
      </c>
      <c r="U155" s="99">
        <v>10</v>
      </c>
      <c r="V155" s="99" t="s">
        <v>502</v>
      </c>
      <c r="W155" s="99">
        <v>14</v>
      </c>
      <c r="X155" s="99" t="s">
        <v>539</v>
      </c>
      <c r="Y155" s="99">
        <v>16</v>
      </c>
      <c r="Z155" s="99">
        <v>16</v>
      </c>
      <c r="AA155" s="99"/>
      <c r="AB155" s="99">
        <v>17</v>
      </c>
      <c r="AC155" s="99" t="s">
        <v>713</v>
      </c>
      <c r="AD155" s="99">
        <v>12.5</v>
      </c>
      <c r="AE155" s="99" t="s">
        <v>761</v>
      </c>
      <c r="AF155" s="99">
        <v>16.5</v>
      </c>
      <c r="AG155" s="99"/>
      <c r="AH155" s="99" t="s">
        <v>779</v>
      </c>
      <c r="AI155" s="99"/>
      <c r="AJ155" s="99"/>
      <c r="AO155" s="101">
        <f t="shared" si="41"/>
        <v>10</v>
      </c>
      <c r="AP155" s="28">
        <f t="shared" si="42"/>
        <v>0</v>
      </c>
      <c r="AQ155" s="28">
        <f t="shared" si="43"/>
        <v>4</v>
      </c>
      <c r="AR155" s="28">
        <f t="shared" si="44"/>
        <v>2</v>
      </c>
    </row>
    <row r="156" spans="1:44" s="101" customFormat="1" ht="15.75" customHeight="1">
      <c r="A156" s="169" t="s">
        <v>276</v>
      </c>
      <c r="B156" s="149" t="s">
        <v>241</v>
      </c>
      <c r="C156" s="103" t="s">
        <v>242</v>
      </c>
      <c r="D156" s="99" t="s">
        <v>492</v>
      </c>
      <c r="E156" s="103" t="s">
        <v>229</v>
      </c>
      <c r="F156" s="103" t="s">
        <v>220</v>
      </c>
      <c r="G156" s="150" t="s">
        <v>603</v>
      </c>
      <c r="H156" s="157" t="s">
        <v>941</v>
      </c>
      <c r="Q156" s="96"/>
      <c r="R156" s="96"/>
      <c r="S156" s="100">
        <v>10.5</v>
      </c>
      <c r="T156" s="100">
        <v>10.5</v>
      </c>
      <c r="U156" s="99">
        <v>11.5</v>
      </c>
      <c r="V156" s="99" t="s">
        <v>540</v>
      </c>
      <c r="W156" s="99" t="s">
        <v>360</v>
      </c>
      <c r="X156" s="99" t="s">
        <v>541</v>
      </c>
      <c r="Y156" s="99" t="s">
        <v>360</v>
      </c>
      <c r="Z156" s="99" t="s">
        <v>360</v>
      </c>
      <c r="AA156" s="99"/>
      <c r="AB156" s="99">
        <v>0</v>
      </c>
      <c r="AC156" s="99"/>
      <c r="AD156" s="99">
        <v>0</v>
      </c>
      <c r="AE156" s="99"/>
      <c r="AF156" s="99">
        <v>0</v>
      </c>
      <c r="AG156" s="99"/>
      <c r="AH156" s="99"/>
      <c r="AI156" s="99"/>
      <c r="AJ156" s="99"/>
      <c r="AO156" s="101">
        <f t="shared" si="41"/>
        <v>10.5</v>
      </c>
      <c r="AP156" s="101">
        <f t="shared" si="42"/>
        <v>1</v>
      </c>
      <c r="AQ156" s="101" t="e">
        <f t="shared" si="43"/>
        <v>#VALUE!</v>
      </c>
      <c r="AR156" s="101" t="e">
        <f t="shared" si="44"/>
        <v>#VALUE!</v>
      </c>
    </row>
    <row r="157" spans="1:44" s="101" customFormat="1" ht="15.75" customHeight="1">
      <c r="A157" s="102" t="s">
        <v>277</v>
      </c>
      <c r="B157" s="22" t="s">
        <v>241</v>
      </c>
      <c r="C157" s="103" t="s">
        <v>242</v>
      </c>
      <c r="D157" s="99" t="s">
        <v>492</v>
      </c>
      <c r="E157" s="103" t="s">
        <v>229</v>
      </c>
      <c r="F157" s="103" t="s">
        <v>220</v>
      </c>
      <c r="G157" s="150" t="s">
        <v>603</v>
      </c>
      <c r="H157" s="150" t="s">
        <v>870</v>
      </c>
      <c r="Q157" s="96"/>
      <c r="R157" s="96"/>
      <c r="S157" s="100">
        <v>11</v>
      </c>
      <c r="T157" s="100">
        <v>11</v>
      </c>
      <c r="U157" s="99">
        <v>11</v>
      </c>
      <c r="V157" s="99" t="s">
        <v>542</v>
      </c>
      <c r="W157" s="99">
        <v>11</v>
      </c>
      <c r="X157" s="99" t="s">
        <v>543</v>
      </c>
      <c r="Y157" s="99">
        <v>13</v>
      </c>
      <c r="Z157" s="99">
        <v>13</v>
      </c>
      <c r="AA157" s="99"/>
      <c r="AB157" s="99">
        <v>13</v>
      </c>
      <c r="AC157" s="99"/>
      <c r="AD157" s="99">
        <v>35</v>
      </c>
      <c r="AE157" s="99"/>
      <c r="AF157" s="99">
        <v>34</v>
      </c>
      <c r="AG157" s="99" t="s">
        <v>812</v>
      </c>
      <c r="AH157" s="99" t="s">
        <v>779</v>
      </c>
      <c r="AI157" s="99"/>
      <c r="AJ157" s="99"/>
      <c r="AO157" s="101">
        <f t="shared" si="41"/>
        <v>11</v>
      </c>
      <c r="AP157" s="22">
        <f t="shared" si="42"/>
        <v>0</v>
      </c>
      <c r="AQ157" s="22">
        <f t="shared" si="43"/>
        <v>0</v>
      </c>
      <c r="AR157" s="28">
        <f t="shared" si="44"/>
        <v>2</v>
      </c>
    </row>
    <row r="158" spans="1:44" s="101" customFormat="1" ht="15.75" customHeight="1">
      <c r="A158" s="102" t="s">
        <v>278</v>
      </c>
      <c r="B158" s="22" t="s">
        <v>241</v>
      </c>
      <c r="C158" s="103" t="s">
        <v>242</v>
      </c>
      <c r="D158" s="99" t="s">
        <v>492</v>
      </c>
      <c r="E158" s="103" t="s">
        <v>229</v>
      </c>
      <c r="F158" s="103" t="s">
        <v>220</v>
      </c>
      <c r="G158" s="150" t="s">
        <v>890</v>
      </c>
      <c r="H158" s="150" t="s">
        <v>871</v>
      </c>
      <c r="Q158" s="96"/>
      <c r="R158" s="96"/>
      <c r="S158" s="100">
        <v>13</v>
      </c>
      <c r="T158" s="100">
        <v>13</v>
      </c>
      <c r="U158" s="99">
        <v>13</v>
      </c>
      <c r="V158" s="99" t="s">
        <v>544</v>
      </c>
      <c r="W158" s="99">
        <v>13</v>
      </c>
      <c r="X158" s="99" t="s">
        <v>449</v>
      </c>
      <c r="Y158" s="99">
        <v>15</v>
      </c>
      <c r="Z158" s="99">
        <v>15</v>
      </c>
      <c r="AA158" s="99"/>
      <c r="AB158" s="99">
        <v>13.25</v>
      </c>
      <c r="AC158" s="99" t="s">
        <v>719</v>
      </c>
      <c r="AD158" s="99">
        <v>15</v>
      </c>
      <c r="AE158" s="99"/>
      <c r="AF158" s="99">
        <v>19</v>
      </c>
      <c r="AG158" s="99" t="s">
        <v>812</v>
      </c>
      <c r="AH158" s="101" t="s">
        <v>779</v>
      </c>
      <c r="AI158" s="99"/>
      <c r="AJ158" s="99"/>
      <c r="AO158" s="101">
        <f t="shared" si="41"/>
        <v>13</v>
      </c>
      <c r="AP158" s="28">
        <f t="shared" si="42"/>
        <v>0</v>
      </c>
      <c r="AQ158" s="22">
        <f t="shared" si="43"/>
        <v>0</v>
      </c>
      <c r="AR158" s="28">
        <f t="shared" si="44"/>
        <v>2</v>
      </c>
    </row>
    <row r="159" spans="1:44" s="101" customFormat="1" ht="15.75" customHeight="1">
      <c r="A159" s="102" t="s">
        <v>279</v>
      </c>
      <c r="B159" s="22" t="s">
        <v>241</v>
      </c>
      <c r="C159" s="103" t="s">
        <v>242</v>
      </c>
      <c r="D159" s="99" t="s">
        <v>492</v>
      </c>
      <c r="E159" s="103" t="s">
        <v>229</v>
      </c>
      <c r="F159" s="103" t="s">
        <v>220</v>
      </c>
      <c r="G159" s="150" t="s">
        <v>603</v>
      </c>
      <c r="H159" s="150" t="s">
        <v>847</v>
      </c>
      <c r="Q159" s="96"/>
      <c r="R159" s="96"/>
      <c r="S159" s="100">
        <v>7</v>
      </c>
      <c r="T159" s="100">
        <v>7</v>
      </c>
      <c r="U159" s="99">
        <v>7</v>
      </c>
      <c r="V159" s="99" t="s">
        <v>506</v>
      </c>
      <c r="W159" s="99">
        <v>9</v>
      </c>
      <c r="X159" s="99" t="s">
        <v>130</v>
      </c>
      <c r="Y159" s="99">
        <v>13</v>
      </c>
      <c r="Z159" s="99">
        <v>13</v>
      </c>
      <c r="AA159" s="99"/>
      <c r="AB159" s="99" t="s">
        <v>728</v>
      </c>
      <c r="AC159" s="99"/>
      <c r="AD159" s="99">
        <v>41</v>
      </c>
      <c r="AE159" s="99"/>
      <c r="AF159" s="99">
        <v>41</v>
      </c>
      <c r="AG159" s="99"/>
      <c r="AH159" s="99" t="s">
        <v>779</v>
      </c>
      <c r="AI159" s="99"/>
      <c r="AJ159" s="99"/>
      <c r="AO159" s="101">
        <f t="shared" si="41"/>
        <v>7</v>
      </c>
      <c r="AP159" s="28">
        <f t="shared" si="42"/>
        <v>0</v>
      </c>
      <c r="AQ159" s="28">
        <f t="shared" si="43"/>
        <v>2</v>
      </c>
      <c r="AR159" s="28">
        <f t="shared" si="44"/>
        <v>4</v>
      </c>
    </row>
    <row r="160" spans="1:44" s="101" customFormat="1" ht="15.75" customHeight="1">
      <c r="A160" s="102" t="s">
        <v>280</v>
      </c>
      <c r="B160" s="22" t="s">
        <v>241</v>
      </c>
      <c r="C160" s="103" t="s">
        <v>242</v>
      </c>
      <c r="D160" s="99" t="s">
        <v>492</v>
      </c>
      <c r="E160" s="103" t="s">
        <v>229</v>
      </c>
      <c r="F160" s="103" t="s">
        <v>220</v>
      </c>
      <c r="G160" s="150" t="s">
        <v>603</v>
      </c>
      <c r="H160" s="150" t="s">
        <v>847</v>
      </c>
      <c r="Q160" s="96"/>
      <c r="R160" s="96"/>
      <c r="S160" s="100">
        <v>10</v>
      </c>
      <c r="T160" s="100">
        <v>10</v>
      </c>
      <c r="U160" s="99">
        <v>10</v>
      </c>
      <c r="V160" s="99" t="s">
        <v>545</v>
      </c>
      <c r="W160" s="99">
        <v>10</v>
      </c>
      <c r="X160" s="99" t="s">
        <v>546</v>
      </c>
      <c r="Y160" s="99">
        <v>10.5</v>
      </c>
      <c r="Z160" s="99">
        <v>10.5</v>
      </c>
      <c r="AA160" s="99"/>
      <c r="AB160" s="99">
        <v>11.25</v>
      </c>
      <c r="AC160" s="99" t="s">
        <v>717</v>
      </c>
      <c r="AD160" s="99">
        <v>16</v>
      </c>
      <c r="AE160" s="99"/>
      <c r="AF160" s="99">
        <v>16</v>
      </c>
      <c r="AG160" s="99"/>
      <c r="AH160" s="99" t="s">
        <v>779</v>
      </c>
      <c r="AI160" s="99"/>
      <c r="AJ160" s="99"/>
      <c r="AO160" s="101">
        <f t="shared" si="41"/>
        <v>10</v>
      </c>
      <c r="AP160" s="28">
        <f t="shared" si="42"/>
        <v>0</v>
      </c>
      <c r="AQ160" s="22">
        <f t="shared" si="43"/>
        <v>0</v>
      </c>
      <c r="AR160" s="28">
        <f t="shared" si="44"/>
        <v>0.5</v>
      </c>
    </row>
    <row r="161" spans="1:45" s="101" customFormat="1" ht="15.75" customHeight="1">
      <c r="A161" s="102" t="s">
        <v>281</v>
      </c>
      <c r="B161" s="149" t="s">
        <v>241</v>
      </c>
      <c r="C161" s="103" t="s">
        <v>242</v>
      </c>
      <c r="D161" s="99" t="s">
        <v>492</v>
      </c>
      <c r="E161" s="103" t="s">
        <v>229</v>
      </c>
      <c r="F161" s="103" t="s">
        <v>220</v>
      </c>
      <c r="G161" s="150" t="s">
        <v>603</v>
      </c>
      <c r="H161" s="150" t="s">
        <v>916</v>
      </c>
      <c r="Q161" s="96"/>
      <c r="R161" s="96"/>
      <c r="S161" s="100">
        <v>11</v>
      </c>
      <c r="T161" s="100">
        <v>11</v>
      </c>
      <c r="U161" s="99">
        <v>11</v>
      </c>
      <c r="V161" s="99" t="s">
        <v>545</v>
      </c>
      <c r="W161" s="99" t="s">
        <v>360</v>
      </c>
      <c r="X161" s="99" t="s">
        <v>508</v>
      </c>
      <c r="Y161" s="99" t="s">
        <v>360</v>
      </c>
      <c r="Z161" s="99" t="s">
        <v>360</v>
      </c>
      <c r="AA161" s="99"/>
      <c r="AB161" s="99">
        <v>0</v>
      </c>
      <c r="AC161" s="99"/>
      <c r="AD161" s="99">
        <v>0</v>
      </c>
      <c r="AE161" s="99"/>
      <c r="AF161" s="99">
        <v>0</v>
      </c>
      <c r="AG161" s="99"/>
      <c r="AH161" s="99"/>
      <c r="AI161" s="99"/>
      <c r="AJ161" s="99"/>
      <c r="AO161" s="101">
        <f t="shared" si="41"/>
        <v>11</v>
      </c>
      <c r="AP161" s="101">
        <f t="shared" si="42"/>
        <v>0</v>
      </c>
      <c r="AQ161" s="101" t="e">
        <f t="shared" si="43"/>
        <v>#VALUE!</v>
      </c>
      <c r="AR161" s="101" t="e">
        <f t="shared" si="44"/>
        <v>#VALUE!</v>
      </c>
    </row>
    <row r="162" spans="1:45" s="101" customFormat="1" ht="15.75" customHeight="1">
      <c r="A162" s="102" t="s">
        <v>282</v>
      </c>
      <c r="B162" s="22" t="s">
        <v>241</v>
      </c>
      <c r="C162" s="103" t="s">
        <v>242</v>
      </c>
      <c r="D162" s="99" t="s">
        <v>492</v>
      </c>
      <c r="E162" s="103" t="s">
        <v>229</v>
      </c>
      <c r="F162" s="103" t="s">
        <v>220</v>
      </c>
      <c r="G162" s="150" t="s">
        <v>890</v>
      </c>
      <c r="H162" s="150" t="s">
        <v>873</v>
      </c>
      <c r="Q162" s="96"/>
      <c r="R162" s="96"/>
      <c r="S162" s="100">
        <v>14</v>
      </c>
      <c r="T162" s="100">
        <v>14</v>
      </c>
      <c r="U162" s="99">
        <v>14</v>
      </c>
      <c r="V162" s="99" t="s">
        <v>535</v>
      </c>
      <c r="W162" s="99">
        <v>15</v>
      </c>
      <c r="X162" s="99" t="s">
        <v>547</v>
      </c>
      <c r="Y162" s="99">
        <v>18.5</v>
      </c>
      <c r="Z162" s="99">
        <v>18.5</v>
      </c>
      <c r="AA162" s="99"/>
      <c r="AB162" s="99">
        <v>17.25</v>
      </c>
      <c r="AC162" s="99" t="s">
        <v>718</v>
      </c>
      <c r="AD162" s="99">
        <v>25</v>
      </c>
      <c r="AE162" s="99" t="s">
        <v>758</v>
      </c>
      <c r="AF162" s="99">
        <v>23.5</v>
      </c>
      <c r="AG162" s="99"/>
      <c r="AH162" s="99" t="s">
        <v>779</v>
      </c>
      <c r="AI162" s="99"/>
      <c r="AJ162" s="99"/>
      <c r="AO162" s="101">
        <f t="shared" si="41"/>
        <v>14</v>
      </c>
      <c r="AP162" s="22">
        <f t="shared" si="42"/>
        <v>0</v>
      </c>
      <c r="AQ162" s="28">
        <f t="shared" si="43"/>
        <v>1</v>
      </c>
      <c r="AR162" s="28">
        <f t="shared" si="44"/>
        <v>3.5</v>
      </c>
    </row>
    <row r="163" spans="1:45" s="101" customFormat="1" ht="15.75" customHeight="1">
      <c r="A163" s="102" t="s">
        <v>251</v>
      </c>
      <c r="B163" s="22" t="s">
        <v>241</v>
      </c>
      <c r="C163" s="103" t="s">
        <v>242</v>
      </c>
      <c r="D163" s="99" t="s">
        <v>492</v>
      </c>
      <c r="E163" s="103" t="s">
        <v>229</v>
      </c>
      <c r="F163" s="103" t="s">
        <v>220</v>
      </c>
      <c r="G163" s="150" t="s">
        <v>603</v>
      </c>
      <c r="H163" s="150" t="s">
        <v>847</v>
      </c>
      <c r="Q163" s="96"/>
      <c r="R163" s="96"/>
      <c r="S163" s="100">
        <v>12</v>
      </c>
      <c r="T163" s="100">
        <v>12</v>
      </c>
      <c r="U163" s="99">
        <v>12</v>
      </c>
      <c r="V163" s="99" t="s">
        <v>504</v>
      </c>
      <c r="W163" s="99">
        <v>13.5</v>
      </c>
      <c r="X163" s="99" t="s">
        <v>505</v>
      </c>
      <c r="Y163" s="99">
        <v>9</v>
      </c>
      <c r="Z163" s="99">
        <v>9</v>
      </c>
      <c r="AA163" s="99"/>
      <c r="AB163" s="99">
        <v>12.25</v>
      </c>
      <c r="AC163" s="99"/>
      <c r="AD163" s="99">
        <v>19</v>
      </c>
      <c r="AE163" s="99"/>
      <c r="AF163" s="99"/>
      <c r="AG163" s="99" t="s">
        <v>811</v>
      </c>
      <c r="AH163" s="99"/>
      <c r="AI163" s="99"/>
      <c r="AJ163" s="99"/>
      <c r="AO163" s="101">
        <f>S163-Q163</f>
        <v>12</v>
      </c>
      <c r="AP163" s="22">
        <f>U163-S163</f>
        <v>0</v>
      </c>
      <c r="AQ163" s="22">
        <f>W163-U163</f>
        <v>1.5</v>
      </c>
      <c r="AR163" s="21">
        <f>Y163-W163</f>
        <v>-4.5</v>
      </c>
    </row>
    <row r="164" spans="1:45" s="101" customFormat="1" ht="15.75" customHeight="1">
      <c r="A164" s="102" t="s">
        <v>254</v>
      </c>
      <c r="B164" s="22" t="s">
        <v>241</v>
      </c>
      <c r="C164" s="103" t="s">
        <v>242</v>
      </c>
      <c r="D164" s="99" t="s">
        <v>492</v>
      </c>
      <c r="E164" s="103" t="s">
        <v>229</v>
      </c>
      <c r="F164" s="103" t="s">
        <v>220</v>
      </c>
      <c r="G164" s="150" t="s">
        <v>603</v>
      </c>
      <c r="H164" s="150" t="s">
        <v>874</v>
      </c>
      <c r="Q164" s="96"/>
      <c r="R164" s="96"/>
      <c r="S164" s="100">
        <v>9</v>
      </c>
      <c r="T164" s="100">
        <v>9</v>
      </c>
      <c r="U164" s="99">
        <v>9</v>
      </c>
      <c r="V164" s="99" t="s">
        <v>509</v>
      </c>
      <c r="W164" s="99">
        <v>12</v>
      </c>
      <c r="X164" s="99" t="s">
        <v>439</v>
      </c>
      <c r="Y164" s="99">
        <v>5</v>
      </c>
      <c r="Z164" s="99" t="s">
        <v>510</v>
      </c>
      <c r="AA164" s="99"/>
      <c r="AB164" s="99">
        <v>2</v>
      </c>
      <c r="AC164" s="99" t="s">
        <v>722</v>
      </c>
      <c r="AD164" s="99">
        <v>18.5</v>
      </c>
      <c r="AE164" s="99"/>
      <c r="AF164" s="99">
        <v>20</v>
      </c>
      <c r="AG164" s="99" t="s">
        <v>814</v>
      </c>
      <c r="AH164" s="99" t="s">
        <v>779</v>
      </c>
      <c r="AI164" s="99"/>
      <c r="AJ164" s="99"/>
      <c r="AO164" s="101">
        <f>S164-Q164</f>
        <v>9</v>
      </c>
      <c r="AP164" s="22">
        <f>U164-S164</f>
        <v>0</v>
      </c>
      <c r="AQ164" s="28">
        <f>W164-U164</f>
        <v>3</v>
      </c>
      <c r="AR164" s="21">
        <f>Y164-W164</f>
        <v>-7</v>
      </c>
    </row>
    <row r="165" spans="1:45" s="101" customFormat="1" ht="15.75" customHeight="1">
      <c r="A165" s="169" t="s">
        <v>259</v>
      </c>
      <c r="B165" s="149" t="s">
        <v>241</v>
      </c>
      <c r="C165" s="103" t="s">
        <v>242</v>
      </c>
      <c r="D165" s="99" t="s">
        <v>492</v>
      </c>
      <c r="E165" s="103" t="s">
        <v>229</v>
      </c>
      <c r="F165" s="103" t="s">
        <v>220</v>
      </c>
      <c r="G165" s="150" t="s">
        <v>603</v>
      </c>
      <c r="H165" s="157" t="s">
        <v>941</v>
      </c>
      <c r="Q165" s="96"/>
      <c r="R165" s="96"/>
      <c r="S165" s="100">
        <v>10</v>
      </c>
      <c r="T165" s="100">
        <v>10</v>
      </c>
      <c r="U165" s="99">
        <v>10</v>
      </c>
      <c r="V165" s="99" t="s">
        <v>520</v>
      </c>
      <c r="W165" s="99">
        <v>13</v>
      </c>
      <c r="X165" s="99" t="s">
        <v>132</v>
      </c>
      <c r="Y165" s="99">
        <v>3</v>
      </c>
      <c r="Z165" s="99" t="s">
        <v>521</v>
      </c>
      <c r="AA165" s="99"/>
      <c r="AB165" s="99">
        <v>3</v>
      </c>
      <c r="AC165" s="99" t="s">
        <v>285</v>
      </c>
      <c r="AD165" s="99">
        <v>6</v>
      </c>
      <c r="AE165" s="99"/>
      <c r="AF165" s="99">
        <v>15.5</v>
      </c>
      <c r="AG165" s="99" t="s">
        <v>817</v>
      </c>
      <c r="AH165" s="99" t="s">
        <v>779</v>
      </c>
      <c r="AI165" s="99"/>
      <c r="AJ165" s="99"/>
      <c r="AO165" s="101">
        <f>S165-Q165</f>
        <v>10</v>
      </c>
      <c r="AP165" s="101">
        <f>U165-S165</f>
        <v>0</v>
      </c>
      <c r="AQ165" s="101">
        <f>W165-U165</f>
        <v>3</v>
      </c>
      <c r="AR165" s="101">
        <f>Y165-W165</f>
        <v>-10</v>
      </c>
    </row>
    <row r="166" spans="1:45" s="101" customFormat="1" ht="15.75" customHeight="1">
      <c r="A166" s="169" t="s">
        <v>263</v>
      </c>
      <c r="B166" s="22" t="s">
        <v>241</v>
      </c>
      <c r="C166" s="103" t="s">
        <v>242</v>
      </c>
      <c r="D166" s="99" t="s">
        <v>492</v>
      </c>
      <c r="E166" s="103" t="s">
        <v>229</v>
      </c>
      <c r="F166" s="103" t="s">
        <v>220</v>
      </c>
      <c r="G166" s="150" t="s">
        <v>603</v>
      </c>
      <c r="H166" s="157" t="s">
        <v>875</v>
      </c>
      <c r="Q166" s="96"/>
      <c r="R166" s="96"/>
      <c r="S166" s="100">
        <v>10</v>
      </c>
      <c r="T166" s="100">
        <v>10</v>
      </c>
      <c r="U166" s="99">
        <v>10</v>
      </c>
      <c r="V166" s="99" t="s">
        <v>525</v>
      </c>
      <c r="W166" s="99">
        <v>13</v>
      </c>
      <c r="X166" s="99" t="s">
        <v>132</v>
      </c>
      <c r="Y166" s="99">
        <v>4</v>
      </c>
      <c r="Z166" s="99" t="s">
        <v>526</v>
      </c>
      <c r="AA166" s="99"/>
      <c r="AB166" s="99">
        <v>0</v>
      </c>
      <c r="AC166" s="99" t="s">
        <v>723</v>
      </c>
      <c r="AD166" s="99">
        <v>0</v>
      </c>
      <c r="AE166" s="99" t="s">
        <v>759</v>
      </c>
      <c r="AF166" s="99">
        <v>0</v>
      </c>
      <c r="AG166" s="99"/>
      <c r="AH166" s="99"/>
      <c r="AI166" s="99"/>
      <c r="AJ166" s="99"/>
      <c r="AO166" s="101">
        <f>S166-Q166</f>
        <v>10</v>
      </c>
      <c r="AP166" s="22">
        <f>U166-S166</f>
        <v>0</v>
      </c>
      <c r="AQ166" s="28">
        <f>W166-U166</f>
        <v>3</v>
      </c>
      <c r="AR166" s="21">
        <f>Y166-W166</f>
        <v>-9</v>
      </c>
    </row>
    <row r="167" spans="1:45" s="101" customFormat="1" ht="15.6">
      <c r="A167" s="169" t="s">
        <v>275</v>
      </c>
      <c r="B167" s="22" t="s">
        <v>241</v>
      </c>
      <c r="C167" s="103" t="s">
        <v>242</v>
      </c>
      <c r="D167" s="99" t="s">
        <v>492</v>
      </c>
      <c r="E167" s="103" t="s">
        <v>229</v>
      </c>
      <c r="F167" s="103" t="s">
        <v>220</v>
      </c>
      <c r="G167" s="150" t="s">
        <v>603</v>
      </c>
      <c r="H167" s="157" t="s">
        <v>875</v>
      </c>
      <c r="Q167" s="96"/>
      <c r="R167" s="96"/>
      <c r="S167" s="100">
        <v>12</v>
      </c>
      <c r="T167" s="100">
        <v>13</v>
      </c>
      <c r="U167" s="99">
        <v>12</v>
      </c>
      <c r="V167" s="99" t="s">
        <v>540</v>
      </c>
      <c r="W167" s="99">
        <v>12</v>
      </c>
      <c r="X167" s="99" t="s">
        <v>439</v>
      </c>
      <c r="Y167" s="99">
        <v>3</v>
      </c>
      <c r="Z167" s="99" t="s">
        <v>521</v>
      </c>
      <c r="AA167" s="99"/>
      <c r="AB167" s="99" t="s">
        <v>530</v>
      </c>
      <c r="AC167" s="99" t="s">
        <v>285</v>
      </c>
      <c r="AD167" s="99">
        <v>0</v>
      </c>
      <c r="AE167" s="99" t="s">
        <v>760</v>
      </c>
      <c r="AF167" s="99">
        <v>0</v>
      </c>
      <c r="AG167" s="99"/>
      <c r="AH167" s="99"/>
      <c r="AI167" s="99"/>
      <c r="AJ167" s="99"/>
      <c r="AO167" s="101">
        <f>S167-Q167</f>
        <v>12</v>
      </c>
      <c r="AP167" s="22">
        <f>U167-S167</f>
        <v>0</v>
      </c>
      <c r="AQ167" s="22">
        <f>W167-U167</f>
        <v>0</v>
      </c>
      <c r="AR167" s="21">
        <f>Y167-W167</f>
        <v>-9</v>
      </c>
    </row>
    <row r="168" spans="1:45" s="105" customFormat="1" ht="15.6">
      <c r="A168" s="145" t="s">
        <v>813</v>
      </c>
      <c r="B168" s="149"/>
      <c r="C168" s="106"/>
      <c r="D168" s="36"/>
      <c r="E168" s="106"/>
      <c r="F168" s="106"/>
      <c r="G168" s="150" t="s">
        <v>603</v>
      </c>
      <c r="H168" s="150" t="s">
        <v>847</v>
      </c>
      <c r="Q168" s="146"/>
      <c r="R168" s="146"/>
      <c r="S168" s="107"/>
      <c r="T168" s="107"/>
      <c r="U168" s="36"/>
      <c r="V168" s="36"/>
      <c r="W168" s="36"/>
      <c r="X168" s="36"/>
      <c r="Y168" s="36"/>
      <c r="Z168" s="36"/>
      <c r="AA168" s="36"/>
      <c r="AB168" s="36"/>
      <c r="AC168" s="36"/>
      <c r="AD168" s="36"/>
      <c r="AE168" s="36"/>
      <c r="AF168" s="36">
        <v>15</v>
      </c>
      <c r="AH168" s="36" t="s">
        <v>779</v>
      </c>
      <c r="AI168" s="36"/>
      <c r="AJ168" s="36"/>
    </row>
    <row r="169" spans="1:45" s="105" customFormat="1" ht="14.4">
      <c r="A169" s="111" t="s">
        <v>548</v>
      </c>
      <c r="B169" s="149" t="s">
        <v>241</v>
      </c>
      <c r="C169" s="36" t="s">
        <v>242</v>
      </c>
      <c r="D169" s="36" t="s">
        <v>492</v>
      </c>
      <c r="E169" s="106" t="s">
        <v>229</v>
      </c>
      <c r="F169" s="106" t="s">
        <v>220</v>
      </c>
      <c r="G169" s="150" t="s">
        <v>603</v>
      </c>
      <c r="H169" s="109" t="s">
        <v>920</v>
      </c>
      <c r="U169" s="107"/>
      <c r="V169" s="107"/>
      <c r="W169" s="107"/>
      <c r="X169" s="107"/>
      <c r="Y169" s="36">
        <v>20.5</v>
      </c>
      <c r="Z169" s="36">
        <v>20.5</v>
      </c>
      <c r="AA169" s="36"/>
      <c r="AB169" s="36">
        <v>14</v>
      </c>
      <c r="AC169" s="36"/>
      <c r="AD169" s="36">
        <v>0</v>
      </c>
      <c r="AE169" s="36" t="s">
        <v>759</v>
      </c>
      <c r="AF169" s="36">
        <v>0</v>
      </c>
      <c r="AG169" s="36"/>
      <c r="AH169" s="36"/>
      <c r="AI169" s="36"/>
      <c r="AJ169" s="36"/>
      <c r="AS169" s="107"/>
    </row>
    <row r="170" spans="1:45" s="105" customFormat="1" ht="14.4">
      <c r="A170" s="36" t="s">
        <v>549</v>
      </c>
      <c r="B170" s="22" t="s">
        <v>241</v>
      </c>
      <c r="C170" s="36" t="s">
        <v>242</v>
      </c>
      <c r="D170" s="36" t="s">
        <v>492</v>
      </c>
      <c r="E170" s="106" t="s">
        <v>229</v>
      </c>
      <c r="F170" s="106" t="s">
        <v>220</v>
      </c>
      <c r="G170" s="150" t="s">
        <v>603</v>
      </c>
      <c r="H170" s="150" t="s">
        <v>876</v>
      </c>
      <c r="Y170" s="36">
        <v>15</v>
      </c>
      <c r="Z170" s="36">
        <v>15</v>
      </c>
      <c r="AA170" s="36"/>
      <c r="AB170" s="36">
        <v>12.75</v>
      </c>
      <c r="AC170" s="36" t="s">
        <v>714</v>
      </c>
      <c r="AD170" s="36">
        <v>18</v>
      </c>
      <c r="AE170" s="36"/>
      <c r="AF170" s="36"/>
      <c r="AG170" s="36" t="s">
        <v>811</v>
      </c>
      <c r="AH170" s="36"/>
      <c r="AI170" s="36"/>
      <c r="AJ170" s="36"/>
    </row>
    <row r="171" spans="1:45" s="105" customFormat="1" ht="14.4">
      <c r="A171" s="36" t="s">
        <v>550</v>
      </c>
      <c r="B171" s="149" t="s">
        <v>241</v>
      </c>
      <c r="C171" s="36" t="s">
        <v>242</v>
      </c>
      <c r="D171" s="36" t="s">
        <v>492</v>
      </c>
      <c r="E171" s="106" t="s">
        <v>229</v>
      </c>
      <c r="F171" s="106" t="s">
        <v>220</v>
      </c>
      <c r="G171" s="150" t="s">
        <v>603</v>
      </c>
      <c r="H171" s="150" t="s">
        <v>921</v>
      </c>
      <c r="Y171" s="36">
        <v>12</v>
      </c>
      <c r="Z171" s="36">
        <v>12</v>
      </c>
      <c r="AA171" s="36"/>
      <c r="AB171" s="36">
        <v>13.5</v>
      </c>
      <c r="AC171" s="36" t="s">
        <v>711</v>
      </c>
      <c r="AD171" s="36">
        <v>15</v>
      </c>
      <c r="AE171" s="36"/>
      <c r="AF171" s="36">
        <v>12</v>
      </c>
      <c r="AG171" s="36" t="s">
        <v>285</v>
      </c>
      <c r="AH171" s="36" t="s">
        <v>779</v>
      </c>
      <c r="AI171" s="36"/>
      <c r="AJ171" s="36"/>
    </row>
    <row r="172" spans="1:45" s="105" customFormat="1" ht="14.4">
      <c r="A172" s="36" t="s">
        <v>551</v>
      </c>
      <c r="B172" s="149" t="s">
        <v>241</v>
      </c>
      <c r="C172" s="36" t="s">
        <v>242</v>
      </c>
      <c r="D172" s="36" t="s">
        <v>492</v>
      </c>
      <c r="E172" s="106" t="s">
        <v>229</v>
      </c>
      <c r="F172" s="106" t="s">
        <v>220</v>
      </c>
      <c r="G172" s="150" t="s">
        <v>603</v>
      </c>
      <c r="H172" s="150" t="s">
        <v>923</v>
      </c>
      <c r="Y172" s="36">
        <v>15</v>
      </c>
      <c r="Z172" s="36">
        <v>15</v>
      </c>
      <c r="AA172" s="36"/>
      <c r="AB172" s="36" t="s">
        <v>712</v>
      </c>
      <c r="AC172" s="36"/>
      <c r="AD172" s="36"/>
      <c r="AE172" s="36"/>
      <c r="AF172" s="36"/>
      <c r="AG172" s="36" t="s">
        <v>811</v>
      </c>
      <c r="AH172" s="36"/>
      <c r="AI172" s="36"/>
      <c r="AJ172" s="36"/>
    </row>
    <row r="173" spans="1:45" s="105" customFormat="1" ht="14.4">
      <c r="A173" s="36" t="s">
        <v>552</v>
      </c>
      <c r="B173" s="149" t="s">
        <v>241</v>
      </c>
      <c r="C173" s="36" t="s">
        <v>242</v>
      </c>
      <c r="D173" s="36" t="s">
        <v>492</v>
      </c>
      <c r="E173" s="106" t="s">
        <v>229</v>
      </c>
      <c r="F173" s="106" t="s">
        <v>220</v>
      </c>
      <c r="G173" s="150" t="s">
        <v>603</v>
      </c>
      <c r="H173" s="150" t="s">
        <v>922</v>
      </c>
      <c r="Y173" s="36">
        <v>15.5</v>
      </c>
      <c r="Z173" s="36">
        <v>15.5</v>
      </c>
      <c r="AA173" s="36"/>
      <c r="AB173" s="36">
        <v>14.5</v>
      </c>
      <c r="AC173" s="36"/>
      <c r="AD173" s="36">
        <v>0</v>
      </c>
      <c r="AE173" s="36" t="s">
        <v>759</v>
      </c>
      <c r="AF173" s="36">
        <v>0</v>
      </c>
      <c r="AG173" s="36"/>
      <c r="AH173" s="36" t="s">
        <v>779</v>
      </c>
      <c r="AI173" s="36"/>
      <c r="AJ173" s="36"/>
    </row>
    <row r="174" spans="1:45" s="105" customFormat="1" ht="14.4">
      <c r="A174" s="36" t="s">
        <v>553</v>
      </c>
      <c r="B174" s="22" t="s">
        <v>241</v>
      </c>
      <c r="C174" s="36" t="s">
        <v>242</v>
      </c>
      <c r="D174" s="36" t="s">
        <v>492</v>
      </c>
      <c r="E174" s="106" t="s">
        <v>229</v>
      </c>
      <c r="F174" s="106" t="s">
        <v>220</v>
      </c>
      <c r="G174" s="150" t="s">
        <v>890</v>
      </c>
      <c r="H174" s="150" t="s">
        <v>877</v>
      </c>
      <c r="Y174" s="36">
        <v>12</v>
      </c>
      <c r="Z174" s="36">
        <v>12</v>
      </c>
      <c r="AA174" s="36"/>
      <c r="AB174" s="36">
        <v>18.5</v>
      </c>
      <c r="AC174" s="36"/>
      <c r="AD174" s="36">
        <v>25.5</v>
      </c>
      <c r="AE174" s="36" t="s">
        <v>763</v>
      </c>
      <c r="AF174" s="36">
        <v>26</v>
      </c>
      <c r="AG174" s="36"/>
      <c r="AH174" s="36" t="s">
        <v>779</v>
      </c>
      <c r="AI174" s="36"/>
      <c r="AJ174" s="36"/>
    </row>
    <row r="175" spans="1:45" s="105" customFormat="1" ht="14.4">
      <c r="A175" s="36" t="s">
        <v>554</v>
      </c>
      <c r="B175" s="22" t="s">
        <v>241</v>
      </c>
      <c r="C175" s="36" t="s">
        <v>242</v>
      </c>
      <c r="D175" s="36" t="s">
        <v>492</v>
      </c>
      <c r="E175" s="106" t="s">
        <v>229</v>
      </c>
      <c r="F175" s="106" t="s">
        <v>220</v>
      </c>
      <c r="G175" s="150" t="s">
        <v>603</v>
      </c>
      <c r="H175" s="150" t="s">
        <v>848</v>
      </c>
      <c r="Y175" s="36">
        <v>16</v>
      </c>
      <c r="Z175" s="36">
        <v>16</v>
      </c>
      <c r="AA175" s="36"/>
      <c r="AB175" s="36">
        <v>16.5</v>
      </c>
      <c r="AC175" s="36"/>
      <c r="AD175" s="36">
        <v>27</v>
      </c>
      <c r="AE175" s="36"/>
      <c r="AF175" s="36">
        <v>25</v>
      </c>
      <c r="AG175" s="36"/>
      <c r="AH175" s="36" t="s">
        <v>779</v>
      </c>
      <c r="AI175" s="36"/>
      <c r="AJ175" s="36"/>
    </row>
    <row r="176" spans="1:45" s="105" customFormat="1" ht="14.4">
      <c r="A176" s="36" t="s">
        <v>555</v>
      </c>
      <c r="B176" s="149" t="s">
        <v>241</v>
      </c>
      <c r="C176" s="36" t="s">
        <v>242</v>
      </c>
      <c r="D176" s="36" t="s">
        <v>492</v>
      </c>
      <c r="E176" s="106" t="s">
        <v>229</v>
      </c>
      <c r="F176" s="106" t="s">
        <v>220</v>
      </c>
      <c r="G176" s="150" t="s">
        <v>603</v>
      </c>
      <c r="H176" s="150" t="s">
        <v>924</v>
      </c>
      <c r="Y176" s="36">
        <v>13</v>
      </c>
      <c r="Z176" s="36">
        <v>13</v>
      </c>
      <c r="AA176" s="36"/>
      <c r="AB176" s="36" t="s">
        <v>728</v>
      </c>
      <c r="AC176" s="36"/>
      <c r="AD176" s="36"/>
      <c r="AE176" s="36"/>
      <c r="AF176" s="36"/>
      <c r="AG176" s="36" t="s">
        <v>811</v>
      </c>
      <c r="AH176" s="36"/>
      <c r="AI176" s="36"/>
      <c r="AJ176" s="36"/>
    </row>
    <row r="177" spans="1:36" s="105" customFormat="1" ht="14.4">
      <c r="A177" s="170" t="s">
        <v>556</v>
      </c>
      <c r="B177" s="22" t="s">
        <v>241</v>
      </c>
      <c r="C177" s="36" t="s">
        <v>242</v>
      </c>
      <c r="D177" s="36" t="s">
        <v>492</v>
      </c>
      <c r="E177" s="106" t="s">
        <v>229</v>
      </c>
      <c r="F177" s="106" t="s">
        <v>220</v>
      </c>
      <c r="G177" s="150" t="s">
        <v>603</v>
      </c>
      <c r="H177" s="147" t="s">
        <v>878</v>
      </c>
      <c r="Y177" s="36">
        <v>8</v>
      </c>
      <c r="Z177" s="36">
        <v>8</v>
      </c>
      <c r="AA177" s="36"/>
      <c r="AB177" s="36">
        <v>0</v>
      </c>
      <c r="AC177" s="36" t="s">
        <v>724</v>
      </c>
      <c r="AD177" s="36"/>
      <c r="AE177" s="36"/>
      <c r="AF177" s="36">
        <v>0</v>
      </c>
      <c r="AG177" s="36"/>
      <c r="AH177" s="36"/>
      <c r="AI177" s="36"/>
      <c r="AJ177" s="36"/>
    </row>
    <row r="178" spans="1:36" s="105" customFormat="1" ht="14.4">
      <c r="A178" s="36" t="s">
        <v>557</v>
      </c>
      <c r="B178" s="22" t="s">
        <v>241</v>
      </c>
      <c r="C178" s="36" t="s">
        <v>242</v>
      </c>
      <c r="D178" s="36" t="s">
        <v>492</v>
      </c>
      <c r="E178" s="106" t="s">
        <v>229</v>
      </c>
      <c r="F178" s="106" t="s">
        <v>220</v>
      </c>
      <c r="G178" s="150" t="s">
        <v>603</v>
      </c>
      <c r="H178" s="150" t="s">
        <v>848</v>
      </c>
      <c r="Y178" s="36">
        <v>9</v>
      </c>
      <c r="Z178" s="36">
        <v>9</v>
      </c>
      <c r="AA178" s="36"/>
      <c r="AB178" s="36">
        <v>11</v>
      </c>
      <c r="AC178" s="36" t="s">
        <v>727</v>
      </c>
      <c r="AD178" s="36">
        <v>9</v>
      </c>
      <c r="AE178" s="36"/>
      <c r="AF178" s="36"/>
      <c r="AG178" s="36" t="s">
        <v>811</v>
      </c>
      <c r="AH178" s="36"/>
      <c r="AI178" s="36"/>
      <c r="AJ178" s="36"/>
    </row>
    <row r="179" spans="1:36" s="105" customFormat="1" ht="14.4">
      <c r="A179" s="36" t="s">
        <v>918</v>
      </c>
      <c r="B179" s="22" t="s">
        <v>241</v>
      </c>
      <c r="C179" s="36" t="s">
        <v>242</v>
      </c>
      <c r="D179" s="36"/>
      <c r="E179" s="106" t="s">
        <v>229</v>
      </c>
      <c r="F179" s="106" t="s">
        <v>220</v>
      </c>
      <c r="G179" s="150" t="s">
        <v>603</v>
      </c>
      <c r="H179" s="150" t="s">
        <v>847</v>
      </c>
      <c r="Y179" s="36"/>
      <c r="Z179" s="36"/>
      <c r="AA179" s="36"/>
      <c r="AB179" s="36"/>
      <c r="AC179" s="36"/>
      <c r="AD179" s="36"/>
      <c r="AE179" s="36"/>
      <c r="AF179" s="36"/>
      <c r="AG179" s="36" t="s">
        <v>919</v>
      </c>
      <c r="AH179" s="36"/>
      <c r="AI179" s="36"/>
      <c r="AJ179" s="36"/>
    </row>
    <row r="180" spans="1:36" s="105" customFormat="1" ht="14.4">
      <c r="A180" s="36" t="s">
        <v>558</v>
      </c>
      <c r="B180" s="22" t="s">
        <v>241</v>
      </c>
      <c r="C180" s="36" t="s">
        <v>242</v>
      </c>
      <c r="D180" s="36" t="s">
        <v>493</v>
      </c>
      <c r="E180" s="27" t="s">
        <v>304</v>
      </c>
      <c r="F180" s="106" t="s">
        <v>220</v>
      </c>
      <c r="G180" s="150" t="s">
        <v>603</v>
      </c>
      <c r="H180" s="150" t="s">
        <v>284</v>
      </c>
      <c r="Y180" s="36">
        <v>12</v>
      </c>
      <c r="Z180" s="36">
        <v>12</v>
      </c>
      <c r="AA180" s="36"/>
      <c r="AB180" s="36">
        <v>12</v>
      </c>
      <c r="AC180" s="36"/>
      <c r="AD180" s="36"/>
      <c r="AE180" s="36"/>
      <c r="AF180" s="36"/>
      <c r="AG180" s="36" t="s">
        <v>811</v>
      </c>
      <c r="AH180" s="36"/>
      <c r="AI180" s="36"/>
      <c r="AJ180" s="36"/>
    </row>
    <row r="181" spans="1:36" s="149" customFormat="1" ht="14.4">
      <c r="A181" s="170" t="s">
        <v>559</v>
      </c>
      <c r="B181" s="149" t="s">
        <v>241</v>
      </c>
      <c r="C181" s="36" t="s">
        <v>242</v>
      </c>
      <c r="D181" s="36" t="s">
        <v>493</v>
      </c>
      <c r="E181" s="27" t="s">
        <v>304</v>
      </c>
      <c r="F181" s="106" t="s">
        <v>220</v>
      </c>
      <c r="G181" s="150" t="s">
        <v>603</v>
      </c>
      <c r="H181" s="157" t="s">
        <v>910</v>
      </c>
      <c r="Y181" s="193">
        <v>19</v>
      </c>
      <c r="Z181" s="193">
        <v>19</v>
      </c>
      <c r="AA181" s="193"/>
      <c r="AB181" s="193">
        <v>20</v>
      </c>
      <c r="AC181" s="193" t="s">
        <v>720</v>
      </c>
      <c r="AD181" s="193"/>
      <c r="AE181" s="193"/>
      <c r="AF181" s="193">
        <v>0</v>
      </c>
      <c r="AG181" s="193" t="s">
        <v>530</v>
      </c>
      <c r="AH181" s="193"/>
      <c r="AI181" s="193"/>
      <c r="AJ181" s="193"/>
    </row>
    <row r="182" spans="1:36" s="105" customFormat="1" ht="14.4">
      <c r="A182" s="36" t="s">
        <v>560</v>
      </c>
      <c r="B182" s="22" t="s">
        <v>241</v>
      </c>
      <c r="C182" s="36" t="s">
        <v>242</v>
      </c>
      <c r="D182" s="36" t="s">
        <v>493</v>
      </c>
      <c r="E182" s="27" t="s">
        <v>304</v>
      </c>
      <c r="F182" s="106" t="s">
        <v>220</v>
      </c>
      <c r="G182" s="150" t="s">
        <v>603</v>
      </c>
      <c r="H182" s="150" t="s">
        <v>912</v>
      </c>
      <c r="Y182" s="36">
        <v>21.5</v>
      </c>
      <c r="Z182" s="36">
        <v>21.5</v>
      </c>
      <c r="AA182" s="36"/>
      <c r="AB182" s="36">
        <v>22.25</v>
      </c>
      <c r="AC182" s="36"/>
      <c r="AD182" s="36"/>
      <c r="AE182" s="36"/>
      <c r="AF182" s="36">
        <v>8.5</v>
      </c>
      <c r="AG182" s="36" t="s">
        <v>913</v>
      </c>
      <c r="AH182" s="36" t="s">
        <v>779</v>
      </c>
      <c r="AI182" s="36"/>
      <c r="AJ182" s="36"/>
    </row>
    <row r="183" spans="1:36" s="105" customFormat="1" ht="14.4">
      <c r="A183" s="36" t="s">
        <v>561</v>
      </c>
      <c r="B183" s="22" t="s">
        <v>241</v>
      </c>
      <c r="C183" s="36" t="s">
        <v>242</v>
      </c>
      <c r="D183" s="36" t="s">
        <v>493</v>
      </c>
      <c r="E183" s="27" t="s">
        <v>304</v>
      </c>
      <c r="F183" s="106" t="s">
        <v>220</v>
      </c>
      <c r="G183" s="150" t="s">
        <v>890</v>
      </c>
      <c r="H183" s="150" t="s">
        <v>879</v>
      </c>
      <c r="Y183" s="36">
        <v>24</v>
      </c>
      <c r="Z183" s="36">
        <v>24</v>
      </c>
      <c r="AA183" s="36"/>
      <c r="AB183" s="36">
        <v>24.5</v>
      </c>
      <c r="AC183" s="36" t="s">
        <v>721</v>
      </c>
      <c r="AE183" s="36"/>
      <c r="AF183" s="36">
        <v>27</v>
      </c>
      <c r="AG183" s="36"/>
      <c r="AH183" s="36" t="s">
        <v>779</v>
      </c>
      <c r="AI183" s="36"/>
      <c r="AJ183" s="36"/>
    </row>
    <row r="184" spans="1:36" s="105" customFormat="1" ht="14.4">
      <c r="A184" s="36" t="s">
        <v>562</v>
      </c>
      <c r="B184" s="22" t="s">
        <v>241</v>
      </c>
      <c r="C184" s="36" t="s">
        <v>242</v>
      </c>
      <c r="D184" s="36" t="s">
        <v>493</v>
      </c>
      <c r="E184" s="27" t="s">
        <v>304</v>
      </c>
      <c r="F184" s="106" t="s">
        <v>220</v>
      </c>
      <c r="G184" s="150" t="s">
        <v>603</v>
      </c>
      <c r="H184" s="150" t="s">
        <v>848</v>
      </c>
      <c r="Y184" s="36">
        <v>16</v>
      </c>
      <c r="Z184" s="36">
        <v>16</v>
      </c>
      <c r="AA184" s="36"/>
      <c r="AB184" s="36">
        <v>16</v>
      </c>
      <c r="AC184" s="36"/>
      <c r="AD184" s="36">
        <v>17.5</v>
      </c>
      <c r="AE184" s="36"/>
      <c r="AF184" s="36">
        <v>17</v>
      </c>
      <c r="AG184" s="36"/>
      <c r="AH184" s="36" t="s">
        <v>779</v>
      </c>
      <c r="AI184" s="36"/>
      <c r="AJ184" s="36"/>
    </row>
    <row r="185" spans="1:36" s="105" customFormat="1" ht="14.4">
      <c r="A185" s="36" t="s">
        <v>563</v>
      </c>
      <c r="B185" s="22" t="s">
        <v>241</v>
      </c>
      <c r="C185" s="36" t="s">
        <v>242</v>
      </c>
      <c r="D185" s="36" t="s">
        <v>493</v>
      </c>
      <c r="E185" s="27" t="s">
        <v>304</v>
      </c>
      <c r="F185" s="106" t="s">
        <v>220</v>
      </c>
      <c r="G185" s="150" t="s">
        <v>603</v>
      </c>
      <c r="H185" s="150" t="s">
        <v>847</v>
      </c>
      <c r="Y185" s="36">
        <v>16</v>
      </c>
      <c r="Z185" s="36">
        <v>16</v>
      </c>
      <c r="AA185" s="36"/>
      <c r="AB185" s="36">
        <v>15</v>
      </c>
      <c r="AC185" s="36"/>
      <c r="AD185" s="36">
        <v>16.5</v>
      </c>
      <c r="AE185" s="36"/>
      <c r="AF185" s="36">
        <v>21</v>
      </c>
      <c r="AG185" s="36"/>
      <c r="AH185" s="36" t="s">
        <v>779</v>
      </c>
      <c r="AI185" s="36"/>
      <c r="AJ185" s="36"/>
    </row>
    <row r="186" spans="1:36" s="105" customFormat="1" ht="14.4">
      <c r="A186" s="36" t="s">
        <v>564</v>
      </c>
      <c r="B186" s="22" t="s">
        <v>241</v>
      </c>
      <c r="C186" s="36" t="s">
        <v>242</v>
      </c>
      <c r="D186" s="36" t="s">
        <v>493</v>
      </c>
      <c r="E186" s="27" t="s">
        <v>304</v>
      </c>
      <c r="F186" s="106" t="s">
        <v>220</v>
      </c>
      <c r="G186" s="150" t="s">
        <v>603</v>
      </c>
      <c r="H186" s="150" t="s">
        <v>848</v>
      </c>
      <c r="Y186" s="36">
        <v>13.5</v>
      </c>
      <c r="Z186" s="36">
        <v>13.5</v>
      </c>
      <c r="AA186" s="36"/>
      <c r="AB186" s="36">
        <v>13</v>
      </c>
      <c r="AC186" s="36"/>
      <c r="AD186" s="36">
        <v>13.5</v>
      </c>
      <c r="AE186" s="36" t="s">
        <v>756</v>
      </c>
      <c r="AF186" s="36">
        <v>9.5</v>
      </c>
      <c r="AG186" s="36"/>
      <c r="AH186" s="36" t="s">
        <v>779</v>
      </c>
      <c r="AI186" s="36"/>
      <c r="AJ186" s="36"/>
    </row>
    <row r="187" spans="1:36" s="105" customFormat="1" ht="14.4">
      <c r="A187" s="36" t="s">
        <v>565</v>
      </c>
      <c r="B187" s="22" t="s">
        <v>241</v>
      </c>
      <c r="C187" s="36" t="s">
        <v>242</v>
      </c>
      <c r="D187" s="36" t="s">
        <v>493</v>
      </c>
      <c r="E187" s="27" t="s">
        <v>304</v>
      </c>
      <c r="F187" s="106" t="s">
        <v>220</v>
      </c>
      <c r="G187" s="150" t="s">
        <v>603</v>
      </c>
      <c r="H187" s="150" t="s">
        <v>848</v>
      </c>
      <c r="Y187" s="36">
        <v>13.5</v>
      </c>
      <c r="Z187" s="36">
        <v>13.5</v>
      </c>
      <c r="AA187" s="36"/>
      <c r="AB187" s="36">
        <v>13.25</v>
      </c>
      <c r="AC187" s="36"/>
      <c r="AD187" s="36"/>
      <c r="AE187" s="36"/>
      <c r="AF187" s="36">
        <v>16.5</v>
      </c>
      <c r="AG187" s="36"/>
      <c r="AH187" s="36" t="s">
        <v>779</v>
      </c>
      <c r="AI187" s="36"/>
      <c r="AJ187" s="36"/>
    </row>
    <row r="188" spans="1:36" s="105" customFormat="1" ht="14.4">
      <c r="A188" s="36" t="s">
        <v>566</v>
      </c>
      <c r="B188" s="22" t="s">
        <v>241</v>
      </c>
      <c r="C188" s="36" t="s">
        <v>242</v>
      </c>
      <c r="D188" s="36" t="s">
        <v>493</v>
      </c>
      <c r="E188" s="27" t="s">
        <v>304</v>
      </c>
      <c r="F188" s="106" t="s">
        <v>220</v>
      </c>
      <c r="G188" s="150" t="s">
        <v>603</v>
      </c>
      <c r="H188" s="150" t="s">
        <v>848</v>
      </c>
      <c r="Y188" s="36">
        <v>13</v>
      </c>
      <c r="Z188" s="36">
        <v>13</v>
      </c>
      <c r="AA188" s="36"/>
      <c r="AB188" s="36">
        <v>14.5</v>
      </c>
      <c r="AC188" s="36"/>
      <c r="AD188" s="36"/>
      <c r="AE188" s="36"/>
      <c r="AF188" s="36">
        <v>21.5</v>
      </c>
      <c r="AG188" s="36"/>
      <c r="AH188" s="36" t="s">
        <v>779</v>
      </c>
      <c r="AI188" s="36"/>
      <c r="AJ188" s="36"/>
    </row>
    <row r="189" spans="1:36" s="105" customFormat="1" ht="14.4">
      <c r="A189" s="170" t="s">
        <v>567</v>
      </c>
      <c r="B189" s="22" t="s">
        <v>241</v>
      </c>
      <c r="C189" s="36" t="s">
        <v>242</v>
      </c>
      <c r="D189" s="36" t="s">
        <v>493</v>
      </c>
      <c r="E189" s="27" t="s">
        <v>304</v>
      </c>
      <c r="F189" s="106" t="s">
        <v>220</v>
      </c>
      <c r="G189" s="150" t="s">
        <v>603</v>
      </c>
      <c r="H189" s="157" t="s">
        <v>880</v>
      </c>
      <c r="Y189" s="36">
        <v>17</v>
      </c>
      <c r="Z189" s="36">
        <v>17</v>
      </c>
      <c r="AA189" s="36"/>
      <c r="AB189" s="36" t="s">
        <v>530</v>
      </c>
      <c r="AC189" s="36" t="s">
        <v>715</v>
      </c>
      <c r="AD189" s="36"/>
      <c r="AE189" s="36"/>
      <c r="AF189" s="36">
        <v>0</v>
      </c>
      <c r="AG189" s="36" t="s">
        <v>530</v>
      </c>
      <c r="AH189" s="36"/>
      <c r="AI189" s="36"/>
      <c r="AJ189" s="36"/>
    </row>
    <row r="190" spans="1:36" s="105" customFormat="1" ht="14.4">
      <c r="A190" s="36" t="s">
        <v>568</v>
      </c>
      <c r="B190" s="22" t="s">
        <v>241</v>
      </c>
      <c r="C190" s="36" t="s">
        <v>242</v>
      </c>
      <c r="D190" s="36" t="s">
        <v>493</v>
      </c>
      <c r="E190" s="27" t="s">
        <v>304</v>
      </c>
      <c r="F190" s="106" t="s">
        <v>220</v>
      </c>
      <c r="G190" s="150" t="s">
        <v>603</v>
      </c>
      <c r="H190" s="150" t="s">
        <v>848</v>
      </c>
      <c r="Y190" s="36">
        <v>15.5</v>
      </c>
      <c r="Z190" s="36">
        <v>15.5</v>
      </c>
      <c r="AA190" s="36"/>
      <c r="AB190" s="36">
        <v>17.25</v>
      </c>
      <c r="AC190" s="36"/>
      <c r="AD190" s="36"/>
      <c r="AE190" s="36"/>
      <c r="AF190" s="36">
        <v>28.5</v>
      </c>
      <c r="AG190" s="36"/>
      <c r="AH190" s="36" t="s">
        <v>779</v>
      </c>
      <c r="AI190" s="36"/>
      <c r="AJ190" s="36"/>
    </row>
    <row r="191" spans="1:36" s="105" customFormat="1" ht="14.4">
      <c r="A191" s="36" t="s">
        <v>569</v>
      </c>
      <c r="B191" s="22" t="s">
        <v>241</v>
      </c>
      <c r="C191" s="36" t="s">
        <v>242</v>
      </c>
      <c r="D191" s="36" t="s">
        <v>493</v>
      </c>
      <c r="E191" s="27" t="s">
        <v>304</v>
      </c>
      <c r="F191" s="106" t="s">
        <v>220</v>
      </c>
      <c r="G191" s="150" t="s">
        <v>890</v>
      </c>
      <c r="H191" s="150" t="s">
        <v>881</v>
      </c>
      <c r="Y191" s="36">
        <v>19.5</v>
      </c>
      <c r="Z191" s="36">
        <v>19.5</v>
      </c>
      <c r="AA191" s="36"/>
      <c r="AB191" s="36">
        <v>20</v>
      </c>
      <c r="AC191" s="36" t="s">
        <v>716</v>
      </c>
      <c r="AE191" s="36"/>
      <c r="AF191" s="36">
        <v>23</v>
      </c>
      <c r="AG191" s="36"/>
      <c r="AH191" s="36" t="s">
        <v>779</v>
      </c>
      <c r="AI191" s="36"/>
      <c r="AJ191" s="36"/>
    </row>
    <row r="192" spans="1:36" s="105" customFormat="1" ht="14.4">
      <c r="A192" s="36" t="s">
        <v>570</v>
      </c>
      <c r="B192" s="22" t="s">
        <v>241</v>
      </c>
      <c r="C192" s="36" t="s">
        <v>242</v>
      </c>
      <c r="D192" s="36" t="s">
        <v>494</v>
      </c>
      <c r="E192" s="27" t="s">
        <v>304</v>
      </c>
      <c r="F192" s="106" t="s">
        <v>220</v>
      </c>
      <c r="G192" s="150" t="s">
        <v>603</v>
      </c>
      <c r="H192" s="150" t="s">
        <v>848</v>
      </c>
      <c r="Y192" s="36">
        <v>11</v>
      </c>
      <c r="Z192" s="36">
        <v>11</v>
      </c>
      <c r="AA192" s="36"/>
      <c r="AB192" s="36">
        <v>9.25</v>
      </c>
      <c r="AC192" s="36"/>
      <c r="AD192" s="36">
        <v>15.5</v>
      </c>
      <c r="AE192" s="36"/>
      <c r="AF192" s="36">
        <v>15</v>
      </c>
      <c r="AG192" s="36"/>
      <c r="AH192" s="36" t="s">
        <v>779</v>
      </c>
      <c r="AI192" s="36"/>
      <c r="AJ192" s="36"/>
    </row>
    <row r="193" spans="1:44" s="105" customFormat="1" ht="14.4">
      <c r="A193" s="36" t="s">
        <v>571</v>
      </c>
      <c r="B193" s="22" t="s">
        <v>241</v>
      </c>
      <c r="C193" s="36" t="s">
        <v>242</v>
      </c>
      <c r="D193" s="36" t="s">
        <v>494</v>
      </c>
      <c r="E193" s="27" t="s">
        <v>304</v>
      </c>
      <c r="F193" s="106" t="s">
        <v>220</v>
      </c>
      <c r="G193" s="150" t="s">
        <v>603</v>
      </c>
      <c r="H193" s="150" t="s">
        <v>848</v>
      </c>
      <c r="Y193" s="36">
        <v>6</v>
      </c>
      <c r="Z193" s="36">
        <v>6</v>
      </c>
      <c r="AA193" s="36"/>
      <c r="AB193" s="36">
        <v>8</v>
      </c>
      <c r="AC193" s="36"/>
      <c r="AD193" s="36">
        <v>19.5</v>
      </c>
      <c r="AE193" s="36" t="s">
        <v>757</v>
      </c>
      <c r="AF193" s="36">
        <v>20</v>
      </c>
      <c r="AG193" s="36"/>
      <c r="AH193" s="36" t="s">
        <v>779</v>
      </c>
      <c r="AI193" s="36"/>
      <c r="AJ193" s="36"/>
    </row>
    <row r="194" spans="1:44" s="105" customFormat="1" ht="14.4">
      <c r="A194" s="36" t="s">
        <v>572</v>
      </c>
      <c r="B194" s="22" t="s">
        <v>241</v>
      </c>
      <c r="C194" s="36" t="s">
        <v>242</v>
      </c>
      <c r="D194" s="36" t="s">
        <v>494</v>
      </c>
      <c r="E194" s="27" t="s">
        <v>304</v>
      </c>
      <c r="F194" s="106" t="s">
        <v>220</v>
      </c>
      <c r="G194" s="150" t="s">
        <v>603</v>
      </c>
      <c r="H194" s="150" t="s">
        <v>848</v>
      </c>
      <c r="Y194" s="36">
        <v>10.5</v>
      </c>
      <c r="Z194" s="36">
        <v>10.5</v>
      </c>
      <c r="AA194" s="36"/>
      <c r="AB194" s="36">
        <v>11.75</v>
      </c>
      <c r="AC194" s="36"/>
      <c r="AD194" s="36">
        <v>12</v>
      </c>
      <c r="AE194" s="36"/>
      <c r="AF194" s="36">
        <v>11.5</v>
      </c>
      <c r="AG194" s="36"/>
      <c r="AH194" s="36" t="s">
        <v>779</v>
      </c>
      <c r="AI194" s="36"/>
      <c r="AJ194" s="36"/>
    </row>
    <row r="195" spans="1:44" s="105" customFormat="1" ht="14.4">
      <c r="A195" s="36" t="s">
        <v>769</v>
      </c>
      <c r="B195" s="22" t="s">
        <v>241</v>
      </c>
      <c r="C195" s="36" t="s">
        <v>242</v>
      </c>
      <c r="D195" s="36" t="s">
        <v>771</v>
      </c>
      <c r="E195" s="27"/>
      <c r="F195" s="106" t="s">
        <v>772</v>
      </c>
      <c r="G195" s="150" t="s">
        <v>603</v>
      </c>
      <c r="H195" s="150" t="s">
        <v>848</v>
      </c>
      <c r="Y195" s="36"/>
      <c r="Z195" s="36"/>
      <c r="AA195" s="36"/>
      <c r="AB195" s="36"/>
      <c r="AC195" s="36"/>
      <c r="AD195" s="36"/>
      <c r="AE195" s="36"/>
      <c r="AF195" s="36">
        <v>14.5</v>
      </c>
      <c r="AG195" s="36"/>
      <c r="AH195" s="36" t="s">
        <v>779</v>
      </c>
      <c r="AI195" s="36"/>
      <c r="AJ195" s="36"/>
    </row>
    <row r="196" spans="1:44" s="105" customFormat="1" ht="14.4">
      <c r="A196" s="36" t="s">
        <v>770</v>
      </c>
      <c r="B196" s="22" t="s">
        <v>241</v>
      </c>
      <c r="C196" s="36" t="s">
        <v>242</v>
      </c>
      <c r="D196" s="36" t="s">
        <v>771</v>
      </c>
      <c r="E196" s="27"/>
      <c r="F196" s="106" t="s">
        <v>772</v>
      </c>
      <c r="G196" s="150" t="s">
        <v>603</v>
      </c>
      <c r="H196" s="150" t="s">
        <v>848</v>
      </c>
      <c r="Y196" s="36"/>
      <c r="Z196" s="36"/>
      <c r="AA196" s="36"/>
      <c r="AB196" s="36"/>
      <c r="AC196" s="36"/>
      <c r="AD196" s="36"/>
      <c r="AE196" s="36"/>
      <c r="AF196" s="36">
        <v>18</v>
      </c>
      <c r="AG196" s="36"/>
      <c r="AH196" s="36" t="s">
        <v>779</v>
      </c>
      <c r="AI196" s="36"/>
      <c r="AJ196" s="36"/>
    </row>
    <row r="197" spans="1:44" s="105" customFormat="1" ht="14.4">
      <c r="A197" s="36" t="s">
        <v>773</v>
      </c>
      <c r="B197" s="22" t="s">
        <v>241</v>
      </c>
      <c r="C197" s="36" t="s">
        <v>242</v>
      </c>
      <c r="D197" s="36" t="s">
        <v>771</v>
      </c>
      <c r="E197" s="27"/>
      <c r="F197" s="106" t="s">
        <v>772</v>
      </c>
      <c r="G197" s="150" t="s">
        <v>603</v>
      </c>
      <c r="H197" s="150" t="s">
        <v>848</v>
      </c>
      <c r="Y197" s="36"/>
      <c r="Z197" s="36"/>
      <c r="AA197" s="36"/>
      <c r="AB197" s="36"/>
      <c r="AC197" s="36"/>
      <c r="AD197" s="36"/>
      <c r="AE197" s="36"/>
      <c r="AF197" s="36">
        <v>14</v>
      </c>
      <c r="AG197" s="36"/>
      <c r="AH197" s="36" t="s">
        <v>779</v>
      </c>
      <c r="AI197" s="36"/>
      <c r="AJ197" s="36"/>
    </row>
    <row r="198" spans="1:44" s="105" customFormat="1" ht="14.4">
      <c r="A198" s="36" t="s">
        <v>774</v>
      </c>
      <c r="B198" s="22" t="s">
        <v>241</v>
      </c>
      <c r="C198" s="36" t="s">
        <v>242</v>
      </c>
      <c r="D198" s="36" t="s">
        <v>771</v>
      </c>
      <c r="E198" s="27"/>
      <c r="F198" s="106" t="s">
        <v>772</v>
      </c>
      <c r="G198" s="150" t="s">
        <v>603</v>
      </c>
      <c r="H198" s="150" t="s">
        <v>848</v>
      </c>
      <c r="Y198" s="36"/>
      <c r="Z198" s="36"/>
      <c r="AA198" s="36"/>
      <c r="AB198" s="36"/>
      <c r="AC198" s="36"/>
      <c r="AD198" s="36"/>
      <c r="AE198" s="36"/>
      <c r="AF198" s="36">
        <v>13</v>
      </c>
      <c r="AG198" s="36"/>
      <c r="AH198" s="36" t="s">
        <v>779</v>
      </c>
      <c r="AI198" s="36"/>
      <c r="AJ198" s="36"/>
    </row>
    <row r="199" spans="1:44" s="105" customFormat="1" ht="14.4">
      <c r="A199" s="36" t="s">
        <v>23</v>
      </c>
      <c r="B199" s="22" t="s">
        <v>241</v>
      </c>
      <c r="C199" s="36" t="s">
        <v>242</v>
      </c>
      <c r="D199" s="36" t="s">
        <v>771</v>
      </c>
      <c r="E199" s="27"/>
      <c r="F199" s="106" t="s">
        <v>772</v>
      </c>
      <c r="G199" s="150" t="s">
        <v>603</v>
      </c>
      <c r="H199" s="150" t="s">
        <v>848</v>
      </c>
      <c r="Y199" s="36"/>
      <c r="Z199" s="36"/>
      <c r="AA199" s="36"/>
      <c r="AB199" s="36"/>
      <c r="AC199" s="36"/>
      <c r="AD199" s="36"/>
      <c r="AE199" s="36"/>
      <c r="AF199" s="36">
        <v>22</v>
      </c>
      <c r="AG199" s="36"/>
      <c r="AH199" s="36" t="s">
        <v>779</v>
      </c>
      <c r="AI199" s="36"/>
      <c r="AJ199" s="36"/>
    </row>
    <row r="200" spans="1:44" s="105" customFormat="1" ht="14.4">
      <c r="A200" s="36" t="s">
        <v>775</v>
      </c>
      <c r="B200" s="22" t="s">
        <v>241</v>
      </c>
      <c r="C200" s="36" t="s">
        <v>242</v>
      </c>
      <c r="D200" s="36" t="s">
        <v>771</v>
      </c>
      <c r="E200" s="27"/>
      <c r="F200" s="106" t="s">
        <v>772</v>
      </c>
      <c r="G200" s="150" t="s">
        <v>603</v>
      </c>
      <c r="H200" s="150" t="s">
        <v>848</v>
      </c>
      <c r="Y200" s="36"/>
      <c r="Z200" s="36"/>
      <c r="AA200" s="36"/>
      <c r="AB200" s="36"/>
      <c r="AC200" s="36"/>
      <c r="AD200" s="36"/>
      <c r="AE200" s="36"/>
      <c r="AF200" s="36">
        <v>28</v>
      </c>
      <c r="AG200" s="36"/>
      <c r="AH200" s="36" t="s">
        <v>779</v>
      </c>
      <c r="AI200" s="36"/>
      <c r="AJ200" s="36"/>
    </row>
    <row r="201" spans="1:44" s="105" customFormat="1" ht="14.4">
      <c r="A201" s="36" t="s">
        <v>776</v>
      </c>
      <c r="B201" s="22" t="s">
        <v>241</v>
      </c>
      <c r="C201" s="36" t="s">
        <v>242</v>
      </c>
      <c r="D201" s="36" t="s">
        <v>771</v>
      </c>
      <c r="E201" s="27"/>
      <c r="F201" s="106" t="s">
        <v>772</v>
      </c>
      <c r="G201" s="150" t="s">
        <v>603</v>
      </c>
      <c r="H201" s="150" t="s">
        <v>848</v>
      </c>
      <c r="Y201" s="36"/>
      <c r="Z201" s="36"/>
      <c r="AA201" s="36"/>
      <c r="AB201" s="36"/>
      <c r="AC201" s="36"/>
      <c r="AD201" s="36"/>
      <c r="AE201" s="36"/>
      <c r="AF201" s="36">
        <v>19</v>
      </c>
      <c r="AG201" s="36"/>
      <c r="AH201" s="36" t="s">
        <v>779</v>
      </c>
      <c r="AI201" s="36"/>
      <c r="AJ201" s="36"/>
    </row>
    <row r="202" spans="1:44" s="105" customFormat="1" ht="14.4">
      <c r="A202" s="36" t="s">
        <v>777</v>
      </c>
      <c r="B202" s="22" t="s">
        <v>241</v>
      </c>
      <c r="C202" s="36" t="s">
        <v>242</v>
      </c>
      <c r="D202" s="36" t="s">
        <v>771</v>
      </c>
      <c r="E202" s="27"/>
      <c r="F202" s="106" t="s">
        <v>772</v>
      </c>
      <c r="G202" s="150" t="s">
        <v>603</v>
      </c>
      <c r="H202" s="150" t="s">
        <v>848</v>
      </c>
      <c r="Y202" s="36"/>
      <c r="Z202" s="36"/>
      <c r="AA202" s="36"/>
      <c r="AB202" s="36"/>
      <c r="AC202" s="36"/>
      <c r="AD202" s="36"/>
      <c r="AE202" s="36"/>
      <c r="AF202" s="36">
        <v>21</v>
      </c>
      <c r="AG202" s="36"/>
      <c r="AH202" s="36" t="s">
        <v>779</v>
      </c>
      <c r="AI202" s="36"/>
      <c r="AJ202" s="36"/>
    </row>
    <row r="203" spans="1:44" s="105" customFormat="1" ht="14.4">
      <c r="A203" s="36" t="s">
        <v>778</v>
      </c>
      <c r="B203" s="22" t="s">
        <v>241</v>
      </c>
      <c r="C203" s="36" t="s">
        <v>242</v>
      </c>
      <c r="D203" s="36" t="s">
        <v>771</v>
      </c>
      <c r="E203" s="27"/>
      <c r="F203" s="106" t="s">
        <v>772</v>
      </c>
      <c r="G203" s="150" t="s">
        <v>603</v>
      </c>
      <c r="H203" s="150" t="s">
        <v>848</v>
      </c>
      <c r="Y203" s="36"/>
      <c r="Z203" s="36"/>
      <c r="AA203" s="36"/>
      <c r="AB203" s="36"/>
      <c r="AC203" s="36"/>
      <c r="AD203" s="36"/>
      <c r="AE203" s="36"/>
      <c r="AF203" s="36">
        <v>17</v>
      </c>
      <c r="AG203" s="36"/>
      <c r="AH203" s="36" t="s">
        <v>779</v>
      </c>
      <c r="AI203" s="36"/>
      <c r="AJ203" s="36"/>
    </row>
    <row r="204" spans="1:44" s="105" customFormat="1" ht="14.4">
      <c r="A204" s="36" t="s">
        <v>780</v>
      </c>
      <c r="B204" s="22" t="s">
        <v>241</v>
      </c>
      <c r="C204" s="36" t="s">
        <v>242</v>
      </c>
      <c r="D204" s="36" t="s">
        <v>771</v>
      </c>
      <c r="E204" s="27"/>
      <c r="F204" s="106" t="s">
        <v>772</v>
      </c>
      <c r="G204" s="150" t="s">
        <v>603</v>
      </c>
      <c r="H204" s="150" t="s">
        <v>848</v>
      </c>
      <c r="Y204" s="36"/>
      <c r="Z204" s="36"/>
      <c r="AA204" s="36"/>
      <c r="AB204" s="36"/>
      <c r="AC204" s="36"/>
      <c r="AD204" s="36"/>
      <c r="AE204" s="36"/>
      <c r="AF204" s="36">
        <v>7</v>
      </c>
      <c r="AG204" s="36" t="s">
        <v>819</v>
      </c>
      <c r="AH204" s="36" t="s">
        <v>779</v>
      </c>
      <c r="AI204" s="36"/>
      <c r="AJ204" s="36"/>
    </row>
    <row r="205" spans="1:44" s="22" customFormat="1" ht="14.4">
      <c r="A205" s="114" t="s">
        <v>205</v>
      </c>
      <c r="B205" s="22" t="s">
        <v>241</v>
      </c>
      <c r="C205" s="36" t="s">
        <v>242</v>
      </c>
      <c r="D205" s="36" t="s">
        <v>492</v>
      </c>
      <c r="E205" s="25"/>
      <c r="S205" s="22">
        <f>AVERAGE(S128:S167)</f>
        <v>11.3</v>
      </c>
      <c r="T205" s="22">
        <f>AVERAGE(T128:T162)</f>
        <v>11.757142857142858</v>
      </c>
      <c r="U205" s="22">
        <f>AVERAGE(U128:U167)</f>
        <v>11.5375</v>
      </c>
      <c r="V205" s="22" t="e">
        <f>AVERAGE(V128:V162)</f>
        <v>#DIV/0!</v>
      </c>
      <c r="W205" s="22">
        <f>AVERAGE(W128:W167)</f>
        <v>12.393939393939394</v>
      </c>
      <c r="X205" s="22" t="e">
        <f>AVERAGE(X128:X162)</f>
        <v>#DIV/0!</v>
      </c>
      <c r="Y205" s="21">
        <f>AVERAGE(Y128:Y162)</f>
        <v>14.08</v>
      </c>
      <c r="AP205" s="22">
        <f>U205-S205</f>
        <v>0.23749999999999893</v>
      </c>
      <c r="AQ205" s="22">
        <f>W205-U205</f>
        <v>0.85643939393939483</v>
      </c>
      <c r="AR205" s="22">
        <f>Y205-W205</f>
        <v>1.6860606060606056</v>
      </c>
    </row>
    <row r="206" spans="1:44" s="22" customFormat="1" ht="14.4">
      <c r="A206" s="114" t="s">
        <v>205</v>
      </c>
      <c r="B206" s="22" t="s">
        <v>241</v>
      </c>
      <c r="C206" s="36" t="s">
        <v>242</v>
      </c>
      <c r="D206" s="36" t="s">
        <v>493</v>
      </c>
      <c r="E206" s="25"/>
      <c r="R206" s="22" t="e">
        <f>AVERAGE(R155:R159)</f>
        <v>#DIV/0!</v>
      </c>
      <c r="X206" s="22" t="e">
        <f>AVERAGE(X180:X191)</f>
        <v>#DIV/0!</v>
      </c>
      <c r="Y206" s="22">
        <f>AVERAGE(Y180:Y191)</f>
        <v>16.708333333333332</v>
      </c>
      <c r="AR206" s="22">
        <f>Y206-W206</f>
        <v>16.708333333333332</v>
      </c>
    </row>
    <row r="207" spans="1:44" s="22" customFormat="1" ht="14.4">
      <c r="A207" s="114" t="s">
        <v>205</v>
      </c>
      <c r="B207" s="22" t="s">
        <v>241</v>
      </c>
      <c r="C207" s="36" t="s">
        <v>242</v>
      </c>
      <c r="D207" s="36" t="s">
        <v>494</v>
      </c>
      <c r="E207" s="25"/>
      <c r="R207" s="22" t="e">
        <f>AVERAGE(R156:R160)</f>
        <v>#DIV/0!</v>
      </c>
      <c r="X207" s="22">
        <f>AVERAGE(X192:Y194)</f>
        <v>9.1666666666666661</v>
      </c>
      <c r="Y207" s="22">
        <f>AVERAGE(Y192:Z194)</f>
        <v>9.1666666666666661</v>
      </c>
      <c r="AR207" s="22">
        <f>Y207-W207</f>
        <v>9.1666666666666661</v>
      </c>
    </row>
    <row r="208" spans="1:44" s="22" customFormat="1" ht="15.75" customHeight="1">
      <c r="A208" s="114" t="s">
        <v>676</v>
      </c>
      <c r="B208" s="36" t="s">
        <v>241</v>
      </c>
      <c r="C208" s="36" t="s">
        <v>242</v>
      </c>
      <c r="D208" s="36"/>
      <c r="E208" s="25"/>
      <c r="R208" s="22">
        <f>AVERAGE(R124:R165)</f>
        <v>14.079945799457995</v>
      </c>
      <c r="S208" s="22">
        <f>AVERAGE(S128:S167)</f>
        <v>11.3</v>
      </c>
      <c r="T208" s="22">
        <f>AVERAGE(T128:T194)</f>
        <v>11.637499999999999</v>
      </c>
      <c r="U208" s="22">
        <f>AVERAGE(U128:U167)</f>
        <v>11.5375</v>
      </c>
      <c r="V208" s="22" t="e">
        <f>AVERAGE(V128:V194)</f>
        <v>#DIV/0!</v>
      </c>
      <c r="W208" s="22">
        <f>AVERAGE(W128:W167)</f>
        <v>12.393939393939394</v>
      </c>
      <c r="X208" s="22" t="e">
        <f>AVERAGE(X128:X194)</f>
        <v>#DIV/0!</v>
      </c>
      <c r="Y208" s="22">
        <f>AVERAGE(Y128:Y162)</f>
        <v>14.08</v>
      </c>
      <c r="AP208" s="22">
        <f>U208-S208</f>
        <v>0.23749999999999893</v>
      </c>
      <c r="AQ208" s="22">
        <f>W208-U208</f>
        <v>0.85643939393939483</v>
      </c>
      <c r="AR208" s="22">
        <f>Y208-W208</f>
        <v>1.6860606060606056</v>
      </c>
    </row>
    <row r="209" spans="1:36" s="141" customFormat="1" ht="15.75" customHeight="1">
      <c r="A209" s="142" t="s">
        <v>690</v>
      </c>
      <c r="B209" s="143" t="s">
        <v>239</v>
      </c>
      <c r="C209" s="143" t="s">
        <v>704</v>
      </c>
      <c r="D209" s="143" t="s">
        <v>782</v>
      </c>
      <c r="E209" s="144"/>
      <c r="F209" s="143" t="s">
        <v>705</v>
      </c>
      <c r="G209" s="150" t="s">
        <v>890</v>
      </c>
      <c r="H209" s="150" t="s">
        <v>882</v>
      </c>
      <c r="AB209" s="141">
        <v>18</v>
      </c>
      <c r="AD209" s="141">
        <v>66.5</v>
      </c>
      <c r="AF209" s="141">
        <v>67</v>
      </c>
      <c r="AG209" s="144" t="s">
        <v>820</v>
      </c>
      <c r="AH209" s="141" t="s">
        <v>779</v>
      </c>
      <c r="AI209" s="141">
        <v>67.5</v>
      </c>
      <c r="AJ209" s="144" t="s">
        <v>758</v>
      </c>
    </row>
    <row r="210" spans="1:36" s="141" customFormat="1" ht="15.75" customHeight="1">
      <c r="A210" s="142" t="s">
        <v>691</v>
      </c>
      <c r="B210" s="143" t="s">
        <v>239</v>
      </c>
      <c r="C210" s="143" t="s">
        <v>704</v>
      </c>
      <c r="D210" s="143" t="s">
        <v>782</v>
      </c>
      <c r="E210" s="144"/>
      <c r="F210" s="143" t="s">
        <v>705</v>
      </c>
      <c r="G210" s="150" t="s">
        <v>890</v>
      </c>
      <c r="H210" s="150" t="s">
        <v>883</v>
      </c>
      <c r="AB210" s="141">
        <v>10</v>
      </c>
      <c r="AD210" s="141">
        <v>17</v>
      </c>
      <c r="AF210" s="141">
        <v>17.5</v>
      </c>
      <c r="AG210" s="144" t="s">
        <v>185</v>
      </c>
      <c r="AH210" s="141" t="s">
        <v>779</v>
      </c>
      <c r="AI210" s="141">
        <v>17.5</v>
      </c>
    </row>
    <row r="211" spans="1:36" s="141" customFormat="1" ht="15.75" customHeight="1">
      <c r="A211" s="142" t="s">
        <v>692</v>
      </c>
      <c r="B211" s="143" t="s">
        <v>239</v>
      </c>
      <c r="C211" s="143" t="s">
        <v>704</v>
      </c>
      <c r="D211" s="143" t="s">
        <v>782</v>
      </c>
      <c r="E211" s="144"/>
      <c r="F211" s="143" t="s">
        <v>705</v>
      </c>
      <c r="G211" s="150" t="s">
        <v>890</v>
      </c>
      <c r="H211" s="150" t="s">
        <v>884</v>
      </c>
      <c r="AB211" s="141">
        <v>8</v>
      </c>
      <c r="AD211" s="141">
        <v>12</v>
      </c>
      <c r="AF211" s="141">
        <v>11.5</v>
      </c>
      <c r="AG211" s="144" t="s">
        <v>821</v>
      </c>
      <c r="AH211" s="141" t="s">
        <v>779</v>
      </c>
      <c r="AI211" s="141">
        <v>12.25</v>
      </c>
    </row>
    <row r="212" spans="1:36" s="141" customFormat="1" ht="15.75" customHeight="1">
      <c r="A212" s="142" t="s">
        <v>693</v>
      </c>
      <c r="B212" s="143" t="s">
        <v>239</v>
      </c>
      <c r="C212" s="143" t="s">
        <v>704</v>
      </c>
      <c r="D212" s="143" t="s">
        <v>782</v>
      </c>
      <c r="E212" s="144"/>
      <c r="F212" s="143" t="s">
        <v>705</v>
      </c>
      <c r="G212" s="150" t="s">
        <v>603</v>
      </c>
      <c r="H212" s="150" t="s">
        <v>848</v>
      </c>
      <c r="AB212" s="141">
        <v>11</v>
      </c>
      <c r="AD212" s="141">
        <v>16</v>
      </c>
      <c r="AF212" s="141">
        <v>17</v>
      </c>
      <c r="AH212" s="141" t="s">
        <v>779</v>
      </c>
      <c r="AI212" s="141">
        <v>15</v>
      </c>
    </row>
    <row r="213" spans="1:36" s="141" customFormat="1" ht="15.75" customHeight="1">
      <c r="A213" s="142" t="s">
        <v>839</v>
      </c>
      <c r="B213" s="143" t="s">
        <v>239</v>
      </c>
      <c r="C213" s="143" t="s">
        <v>704</v>
      </c>
      <c r="D213" s="143" t="s">
        <v>782</v>
      </c>
      <c r="E213" s="144"/>
      <c r="F213" s="143" t="s">
        <v>705</v>
      </c>
      <c r="G213" s="150" t="s">
        <v>603</v>
      </c>
      <c r="H213" s="150" t="s">
        <v>848</v>
      </c>
      <c r="AB213" s="141">
        <v>14</v>
      </c>
      <c r="AD213" s="141">
        <v>37.25</v>
      </c>
      <c r="AF213" s="141">
        <v>42.5</v>
      </c>
      <c r="AH213" s="141" t="s">
        <v>779</v>
      </c>
      <c r="AI213" s="141">
        <v>43</v>
      </c>
    </row>
    <row r="214" spans="1:36" s="141" customFormat="1" ht="15.75" customHeight="1">
      <c r="A214" s="142" t="s">
        <v>694</v>
      </c>
      <c r="B214" s="143" t="s">
        <v>239</v>
      </c>
      <c r="C214" s="143" t="s">
        <v>704</v>
      </c>
      <c r="D214" s="143" t="s">
        <v>782</v>
      </c>
      <c r="E214" s="144"/>
      <c r="F214" s="143" t="s">
        <v>705</v>
      </c>
      <c r="G214" s="150" t="s">
        <v>603</v>
      </c>
      <c r="H214" s="150" t="s">
        <v>885</v>
      </c>
      <c r="AB214" s="141">
        <v>9</v>
      </c>
      <c r="AD214" s="141">
        <v>46</v>
      </c>
      <c r="AE214" s="141" t="s">
        <v>744</v>
      </c>
      <c r="AF214" s="141">
        <v>45</v>
      </c>
      <c r="AH214" s="141" t="s">
        <v>779</v>
      </c>
      <c r="AI214" s="141">
        <v>45.5</v>
      </c>
    </row>
    <row r="215" spans="1:36" s="141" customFormat="1" ht="15.75" customHeight="1">
      <c r="A215" s="142" t="s">
        <v>695</v>
      </c>
      <c r="B215" s="143" t="s">
        <v>239</v>
      </c>
      <c r="C215" s="143" t="s">
        <v>704</v>
      </c>
      <c r="D215" s="143" t="s">
        <v>782</v>
      </c>
      <c r="E215" s="144"/>
      <c r="F215" s="143" t="s">
        <v>705</v>
      </c>
      <c r="G215" s="150" t="s">
        <v>603</v>
      </c>
      <c r="H215" s="150" t="s">
        <v>848</v>
      </c>
      <c r="AB215" s="141">
        <v>13</v>
      </c>
      <c r="AD215" s="141">
        <v>23.5</v>
      </c>
      <c r="AF215" s="141">
        <v>25</v>
      </c>
      <c r="AH215" s="141" t="s">
        <v>779</v>
      </c>
      <c r="AI215" s="141">
        <v>23</v>
      </c>
    </row>
    <row r="216" spans="1:36" s="141" customFormat="1" ht="15.75" customHeight="1">
      <c r="A216" s="142" t="s">
        <v>696</v>
      </c>
      <c r="B216" s="143" t="s">
        <v>239</v>
      </c>
      <c r="C216" s="143" t="s">
        <v>704</v>
      </c>
      <c r="D216" s="143" t="s">
        <v>782</v>
      </c>
      <c r="E216" s="144"/>
      <c r="F216" s="143" t="s">
        <v>705</v>
      </c>
      <c r="G216" s="150" t="s">
        <v>603</v>
      </c>
      <c r="H216" s="150" t="s">
        <v>848</v>
      </c>
      <c r="AB216" s="141">
        <v>14</v>
      </c>
      <c r="AD216" s="141">
        <v>50.5</v>
      </c>
      <c r="AF216" s="141">
        <v>50</v>
      </c>
      <c r="AH216" s="141" t="s">
        <v>779</v>
      </c>
      <c r="AI216" s="141">
        <v>49.67</v>
      </c>
    </row>
    <row r="217" spans="1:36" s="141" customFormat="1" ht="15.75" customHeight="1">
      <c r="A217" s="142" t="s">
        <v>697</v>
      </c>
      <c r="B217" s="143" t="s">
        <v>239</v>
      </c>
      <c r="C217" s="143" t="s">
        <v>704</v>
      </c>
      <c r="D217" s="143" t="s">
        <v>782</v>
      </c>
      <c r="E217" s="144"/>
      <c r="F217" s="143" t="s">
        <v>705</v>
      </c>
      <c r="G217" s="150" t="s">
        <v>890</v>
      </c>
      <c r="H217" s="150" t="s">
        <v>886</v>
      </c>
      <c r="AB217" s="141">
        <v>19</v>
      </c>
      <c r="AD217" s="141">
        <v>56</v>
      </c>
      <c r="AF217" s="141">
        <v>53</v>
      </c>
      <c r="AG217" s="144" t="s">
        <v>822</v>
      </c>
      <c r="AH217" s="141" t="s">
        <v>779</v>
      </c>
      <c r="AI217" s="141">
        <v>53.5</v>
      </c>
      <c r="AJ217" s="141" t="s">
        <v>840</v>
      </c>
    </row>
    <row r="218" spans="1:36" s="141" customFormat="1" ht="15.75" customHeight="1">
      <c r="A218" s="142" t="s">
        <v>698</v>
      </c>
      <c r="B218" s="143" t="s">
        <v>239</v>
      </c>
      <c r="C218" s="143" t="s">
        <v>704</v>
      </c>
      <c r="D218" s="143" t="s">
        <v>782</v>
      </c>
      <c r="E218" s="144"/>
      <c r="F218" s="143" t="s">
        <v>705</v>
      </c>
      <c r="G218" s="150" t="s">
        <v>603</v>
      </c>
      <c r="H218" s="150" t="s">
        <v>848</v>
      </c>
      <c r="AB218" s="141">
        <v>13</v>
      </c>
      <c r="AD218" s="141">
        <v>21.5</v>
      </c>
      <c r="AF218" s="141">
        <v>23.5</v>
      </c>
      <c r="AH218" s="141" t="s">
        <v>779</v>
      </c>
      <c r="AI218" s="141">
        <v>21.5</v>
      </c>
      <c r="AJ218" s="141" t="s">
        <v>841</v>
      </c>
    </row>
    <row r="219" spans="1:36" s="141" customFormat="1" ht="15.75" customHeight="1">
      <c r="A219" s="142" t="s">
        <v>699</v>
      </c>
      <c r="B219" s="143" t="s">
        <v>239</v>
      </c>
      <c r="C219" s="143" t="s">
        <v>704</v>
      </c>
      <c r="D219" s="143" t="s">
        <v>782</v>
      </c>
      <c r="E219" s="144"/>
      <c r="F219" s="143" t="s">
        <v>705</v>
      </c>
      <c r="G219" s="150" t="s">
        <v>890</v>
      </c>
      <c r="H219" s="150" t="s">
        <v>887</v>
      </c>
      <c r="AB219" s="141">
        <v>12</v>
      </c>
      <c r="AD219" s="141">
        <v>26.5</v>
      </c>
      <c r="AF219" s="141">
        <v>27</v>
      </c>
      <c r="AG219" s="144" t="s">
        <v>823</v>
      </c>
      <c r="AH219" s="141" t="s">
        <v>779</v>
      </c>
      <c r="AI219" s="141">
        <v>27.25</v>
      </c>
    </row>
    <row r="220" spans="1:36" s="141" customFormat="1" ht="15.75" customHeight="1">
      <c r="A220" s="142" t="s">
        <v>700</v>
      </c>
      <c r="B220" s="143" t="s">
        <v>239</v>
      </c>
      <c r="C220" s="143" t="s">
        <v>704</v>
      </c>
      <c r="D220" s="143" t="s">
        <v>782</v>
      </c>
      <c r="E220" s="144"/>
      <c r="F220" s="143" t="s">
        <v>705</v>
      </c>
      <c r="G220" s="150" t="s">
        <v>603</v>
      </c>
      <c r="H220" s="150" t="s">
        <v>848</v>
      </c>
      <c r="AB220" s="141">
        <v>13</v>
      </c>
      <c r="AD220" s="141">
        <v>29.75</v>
      </c>
      <c r="AF220" s="141">
        <v>30.5</v>
      </c>
      <c r="AH220" s="141" t="s">
        <v>779</v>
      </c>
      <c r="AI220" s="141">
        <v>29.5</v>
      </c>
    </row>
    <row r="221" spans="1:36" s="141" customFormat="1" ht="15.75" customHeight="1">
      <c r="A221" s="142" t="s">
        <v>701</v>
      </c>
      <c r="B221" s="143" t="s">
        <v>239</v>
      </c>
      <c r="C221" s="143" t="s">
        <v>704</v>
      </c>
      <c r="D221" s="143" t="s">
        <v>782</v>
      </c>
      <c r="E221" s="144"/>
      <c r="F221" s="143" t="s">
        <v>705</v>
      </c>
      <c r="G221" s="150" t="s">
        <v>603</v>
      </c>
      <c r="H221" s="150" t="s">
        <v>848</v>
      </c>
      <c r="AB221" s="141">
        <v>7</v>
      </c>
      <c r="AD221" s="141">
        <v>20</v>
      </c>
      <c r="AF221" s="141">
        <v>20</v>
      </c>
      <c r="AH221" s="141" t="s">
        <v>779</v>
      </c>
      <c r="AI221" s="141">
        <v>29.5</v>
      </c>
    </row>
    <row r="222" spans="1:36" s="141" customFormat="1" ht="15.75" customHeight="1">
      <c r="A222" s="142" t="s">
        <v>702</v>
      </c>
      <c r="B222" s="143" t="s">
        <v>239</v>
      </c>
      <c r="C222" s="143" t="s">
        <v>704</v>
      </c>
      <c r="D222" s="143" t="s">
        <v>782</v>
      </c>
      <c r="E222" s="144"/>
      <c r="F222" s="143" t="s">
        <v>705</v>
      </c>
      <c r="G222" s="150" t="s">
        <v>603</v>
      </c>
      <c r="H222" s="150" t="s">
        <v>848</v>
      </c>
      <c r="AB222" s="141">
        <v>9</v>
      </c>
      <c r="AD222" s="141">
        <v>19.5</v>
      </c>
      <c r="AF222" s="141">
        <v>21</v>
      </c>
      <c r="AH222" s="141" t="s">
        <v>779</v>
      </c>
      <c r="AI222" s="141">
        <v>19</v>
      </c>
    </row>
    <row r="223" spans="1:36" s="141" customFormat="1" ht="15.75" customHeight="1">
      <c r="A223" s="142" t="s">
        <v>703</v>
      </c>
      <c r="B223" s="143" t="s">
        <v>239</v>
      </c>
      <c r="C223" s="143" t="s">
        <v>704</v>
      </c>
      <c r="D223" s="143" t="s">
        <v>782</v>
      </c>
      <c r="E223" s="144"/>
      <c r="F223" s="143" t="s">
        <v>705</v>
      </c>
      <c r="G223" s="150" t="s">
        <v>890</v>
      </c>
      <c r="H223" s="150" t="s">
        <v>887</v>
      </c>
      <c r="AB223" s="141">
        <v>17</v>
      </c>
      <c r="AD223" s="141">
        <v>35</v>
      </c>
      <c r="AF223" s="141">
        <v>33</v>
      </c>
      <c r="AG223" s="144" t="s">
        <v>824</v>
      </c>
      <c r="AH223" s="141" t="s">
        <v>779</v>
      </c>
      <c r="AI223" s="141">
        <v>34.5</v>
      </c>
    </row>
    <row r="224" spans="1:36" s="141" customFormat="1" ht="15.75" customHeight="1">
      <c r="A224" s="142" t="s">
        <v>783</v>
      </c>
      <c r="B224" s="143" t="s">
        <v>239</v>
      </c>
      <c r="C224" s="143" t="s">
        <v>704</v>
      </c>
      <c r="D224" s="143" t="s">
        <v>781</v>
      </c>
      <c r="E224" s="144"/>
      <c r="F224" s="143" t="s">
        <v>705</v>
      </c>
      <c r="G224" s="150" t="s">
        <v>603</v>
      </c>
      <c r="H224" s="150" t="s">
        <v>848</v>
      </c>
      <c r="AF224" s="141">
        <v>7</v>
      </c>
      <c r="AH224" s="141" t="s">
        <v>779</v>
      </c>
      <c r="AI224" s="141">
        <v>6.5</v>
      </c>
    </row>
    <row r="225" spans="1:36" s="141" customFormat="1" ht="15.75" customHeight="1">
      <c r="A225" s="142" t="s">
        <v>784</v>
      </c>
      <c r="B225" s="143" t="s">
        <v>239</v>
      </c>
      <c r="C225" s="143" t="s">
        <v>704</v>
      </c>
      <c r="D225" s="143" t="s">
        <v>781</v>
      </c>
      <c r="E225" s="144"/>
      <c r="F225" s="143" t="s">
        <v>705</v>
      </c>
      <c r="G225" s="150" t="s">
        <v>603</v>
      </c>
      <c r="H225" s="150" t="s">
        <v>848</v>
      </c>
      <c r="AF225" s="141">
        <v>13.5</v>
      </c>
      <c r="AH225" s="141" t="s">
        <v>779</v>
      </c>
      <c r="AI225" s="141">
        <v>12</v>
      </c>
    </row>
    <row r="226" spans="1:36" s="141" customFormat="1" ht="15.75" customHeight="1">
      <c r="A226" s="142" t="s">
        <v>785</v>
      </c>
      <c r="B226" s="143" t="s">
        <v>239</v>
      </c>
      <c r="C226" s="143" t="s">
        <v>704</v>
      </c>
      <c r="D226" s="143" t="s">
        <v>781</v>
      </c>
      <c r="E226" s="144"/>
      <c r="F226" s="143" t="s">
        <v>705</v>
      </c>
      <c r="G226" s="150" t="s">
        <v>890</v>
      </c>
      <c r="H226" s="150" t="s">
        <v>888</v>
      </c>
      <c r="AF226" s="141">
        <v>5</v>
      </c>
      <c r="AH226" s="141" t="s">
        <v>779</v>
      </c>
      <c r="AI226" s="141">
        <v>6</v>
      </c>
      <c r="AJ226" s="141" t="s">
        <v>844</v>
      </c>
    </row>
    <row r="227" spans="1:36" s="141" customFormat="1" ht="15.75" customHeight="1">
      <c r="A227" s="142" t="s">
        <v>786</v>
      </c>
      <c r="B227" s="143" t="s">
        <v>239</v>
      </c>
      <c r="C227" s="143" t="s">
        <v>704</v>
      </c>
      <c r="D227" s="143" t="s">
        <v>781</v>
      </c>
      <c r="E227" s="144"/>
      <c r="F227" s="143" t="s">
        <v>705</v>
      </c>
      <c r="G227" s="150" t="s">
        <v>603</v>
      </c>
      <c r="H227" s="150" t="s">
        <v>848</v>
      </c>
      <c r="AF227" s="141">
        <v>14.25</v>
      </c>
      <c r="AH227" s="141" t="s">
        <v>779</v>
      </c>
      <c r="AI227" s="141">
        <v>15</v>
      </c>
    </row>
    <row r="228" spans="1:36" s="141" customFormat="1" ht="15.75" customHeight="1">
      <c r="A228" s="142" t="s">
        <v>787</v>
      </c>
      <c r="B228" s="143" t="s">
        <v>239</v>
      </c>
      <c r="C228" s="143" t="s">
        <v>704</v>
      </c>
      <c r="D228" s="143" t="s">
        <v>781</v>
      </c>
      <c r="E228" s="144"/>
      <c r="F228" s="143" t="s">
        <v>705</v>
      </c>
      <c r="G228" s="150" t="s">
        <v>603</v>
      </c>
      <c r="H228" s="150" t="s">
        <v>848</v>
      </c>
      <c r="AF228" s="141">
        <v>14.75</v>
      </c>
      <c r="AH228" s="141" t="s">
        <v>779</v>
      </c>
      <c r="AI228" s="141">
        <v>15.5</v>
      </c>
    </row>
    <row r="229" spans="1:36" s="141" customFormat="1" ht="15.75" customHeight="1">
      <c r="A229" s="142" t="s">
        <v>788</v>
      </c>
      <c r="B229" s="143" t="s">
        <v>239</v>
      </c>
      <c r="C229" s="143" t="s">
        <v>704</v>
      </c>
      <c r="D229" s="143" t="s">
        <v>781</v>
      </c>
      <c r="E229" s="144"/>
      <c r="F229" s="143" t="s">
        <v>705</v>
      </c>
      <c r="G229" s="150" t="s">
        <v>603</v>
      </c>
      <c r="H229" s="150" t="s">
        <v>848</v>
      </c>
      <c r="AF229" s="141">
        <v>10</v>
      </c>
      <c r="AH229" s="141" t="s">
        <v>779</v>
      </c>
      <c r="AI229" s="141">
        <v>11</v>
      </c>
    </row>
    <row r="230" spans="1:36" s="141" customFormat="1" ht="15.75" customHeight="1">
      <c r="A230" s="142" t="s">
        <v>789</v>
      </c>
      <c r="B230" s="143" t="s">
        <v>239</v>
      </c>
      <c r="C230" s="143" t="s">
        <v>704</v>
      </c>
      <c r="D230" s="143" t="s">
        <v>781</v>
      </c>
      <c r="E230" s="144"/>
      <c r="F230" s="143" t="s">
        <v>705</v>
      </c>
      <c r="G230" s="150" t="s">
        <v>603</v>
      </c>
      <c r="H230" s="150" t="s">
        <v>848</v>
      </c>
      <c r="AF230" s="141">
        <v>21.2</v>
      </c>
      <c r="AH230" s="141" t="s">
        <v>779</v>
      </c>
      <c r="AI230" s="141">
        <v>22.5</v>
      </c>
    </row>
    <row r="231" spans="1:36" s="141" customFormat="1" ht="15.75" customHeight="1">
      <c r="A231" s="142" t="s">
        <v>790</v>
      </c>
      <c r="B231" s="143" t="s">
        <v>239</v>
      </c>
      <c r="C231" s="143" t="s">
        <v>704</v>
      </c>
      <c r="D231" s="143" t="s">
        <v>781</v>
      </c>
      <c r="E231" s="144"/>
      <c r="F231" s="143" t="s">
        <v>705</v>
      </c>
      <c r="G231" s="150" t="s">
        <v>603</v>
      </c>
      <c r="H231" s="150" t="s">
        <v>848</v>
      </c>
      <c r="AF231" s="141">
        <v>24</v>
      </c>
      <c r="AH231" s="141" t="s">
        <v>779</v>
      </c>
      <c r="AI231" s="141">
        <v>25</v>
      </c>
    </row>
    <row r="232" spans="1:36" s="141" customFormat="1" ht="15.75" customHeight="1">
      <c r="A232" s="142" t="s">
        <v>791</v>
      </c>
      <c r="B232" s="143" t="s">
        <v>239</v>
      </c>
      <c r="C232" s="143" t="s">
        <v>704</v>
      </c>
      <c r="D232" s="143" t="s">
        <v>781</v>
      </c>
      <c r="E232" s="144"/>
      <c r="F232" s="143" t="s">
        <v>705</v>
      </c>
      <c r="G232" s="150" t="s">
        <v>890</v>
      </c>
      <c r="H232" s="150" t="s">
        <v>888</v>
      </c>
      <c r="AF232" s="141">
        <v>25</v>
      </c>
      <c r="AH232" s="141" t="s">
        <v>779</v>
      </c>
      <c r="AI232" s="141">
        <v>23</v>
      </c>
      <c r="AJ232" s="141" t="s">
        <v>843</v>
      </c>
    </row>
    <row r="233" spans="1:36" s="141" customFormat="1" ht="15.75" customHeight="1">
      <c r="A233" s="142" t="s">
        <v>792</v>
      </c>
      <c r="B233" s="143" t="s">
        <v>239</v>
      </c>
      <c r="C233" s="143" t="s">
        <v>704</v>
      </c>
      <c r="D233" s="143" t="s">
        <v>781</v>
      </c>
      <c r="E233" s="144"/>
      <c r="F233" s="143" t="s">
        <v>705</v>
      </c>
      <c r="G233" s="150" t="s">
        <v>603</v>
      </c>
      <c r="H233" s="150" t="s">
        <v>848</v>
      </c>
      <c r="AF233" s="141">
        <v>24</v>
      </c>
      <c r="AH233" s="141" t="s">
        <v>779</v>
      </c>
      <c r="AI233" s="141">
        <v>25.5</v>
      </c>
    </row>
    <row r="234" spans="1:36" s="141" customFormat="1" ht="15.75" customHeight="1">
      <c r="A234" s="142" t="s">
        <v>793</v>
      </c>
      <c r="B234" s="143" t="s">
        <v>239</v>
      </c>
      <c r="C234" s="143" t="s">
        <v>704</v>
      </c>
      <c r="D234" s="143" t="s">
        <v>781</v>
      </c>
      <c r="E234" s="144"/>
      <c r="F234" s="143" t="s">
        <v>705</v>
      </c>
      <c r="G234" s="149"/>
      <c r="H234" s="150" t="s">
        <v>951</v>
      </c>
      <c r="AF234" s="141">
        <v>18</v>
      </c>
      <c r="AH234" s="141" t="s">
        <v>779</v>
      </c>
      <c r="AI234" s="141">
        <v>17.5</v>
      </c>
      <c r="AJ234" s="141" t="s">
        <v>842</v>
      </c>
    </row>
    <row r="235" spans="1:36" s="141" customFormat="1" ht="15.75" customHeight="1">
      <c r="A235" s="142" t="s">
        <v>794</v>
      </c>
      <c r="B235" s="143" t="s">
        <v>239</v>
      </c>
      <c r="C235" s="143" t="s">
        <v>704</v>
      </c>
      <c r="D235" s="143" t="s">
        <v>781</v>
      </c>
      <c r="E235" s="144"/>
      <c r="F235" s="143" t="s">
        <v>705</v>
      </c>
      <c r="G235" s="150" t="s">
        <v>603</v>
      </c>
      <c r="H235" s="150" t="s">
        <v>848</v>
      </c>
      <c r="AF235" s="141">
        <v>16</v>
      </c>
      <c r="AH235" s="141" t="s">
        <v>779</v>
      </c>
      <c r="AI235" s="141">
        <v>16.5</v>
      </c>
    </row>
    <row r="236" spans="1:36" s="141" customFormat="1" ht="15.75" customHeight="1">
      <c r="A236" s="142" t="s">
        <v>795</v>
      </c>
      <c r="B236" s="143" t="s">
        <v>239</v>
      </c>
      <c r="C236" s="143" t="s">
        <v>704</v>
      </c>
      <c r="D236" s="143" t="s">
        <v>781</v>
      </c>
      <c r="E236" s="144"/>
      <c r="F236" s="143" t="s">
        <v>705</v>
      </c>
      <c r="G236" s="150" t="s">
        <v>603</v>
      </c>
      <c r="H236" s="150" t="s">
        <v>848</v>
      </c>
      <c r="AF236" s="141">
        <v>7.5</v>
      </c>
      <c r="AH236" s="141" t="s">
        <v>779</v>
      </c>
      <c r="AI236" s="141">
        <v>7.5</v>
      </c>
    </row>
    <row r="237" spans="1:36" s="141" customFormat="1" ht="15.75" customHeight="1">
      <c r="A237" s="142" t="s">
        <v>796</v>
      </c>
      <c r="B237" s="143" t="s">
        <v>239</v>
      </c>
      <c r="C237" s="143" t="s">
        <v>704</v>
      </c>
      <c r="D237" s="143" t="s">
        <v>781</v>
      </c>
      <c r="E237" s="144"/>
      <c r="F237" s="143" t="s">
        <v>705</v>
      </c>
      <c r="G237" s="150" t="s">
        <v>603</v>
      </c>
      <c r="H237" s="150" t="s">
        <v>848</v>
      </c>
      <c r="AF237" s="141">
        <v>16.5</v>
      </c>
      <c r="AH237" s="141" t="s">
        <v>779</v>
      </c>
      <c r="AI237" s="141">
        <v>13.5</v>
      </c>
    </row>
    <row r="238" spans="1:36" s="141" customFormat="1" ht="15.75" customHeight="1">
      <c r="A238" s="142" t="s">
        <v>797</v>
      </c>
      <c r="B238" s="143" t="s">
        <v>239</v>
      </c>
      <c r="C238" s="143" t="s">
        <v>704</v>
      </c>
      <c r="D238" s="143" t="s">
        <v>781</v>
      </c>
      <c r="E238" s="144"/>
      <c r="F238" s="143" t="s">
        <v>705</v>
      </c>
      <c r="G238" s="150" t="s">
        <v>603</v>
      </c>
      <c r="H238" s="150" t="s">
        <v>848</v>
      </c>
      <c r="AF238" s="141">
        <v>11</v>
      </c>
      <c r="AH238" s="141" t="s">
        <v>779</v>
      </c>
      <c r="AI238" s="141">
        <v>13.25</v>
      </c>
    </row>
    <row r="239" spans="1:36" s="141" customFormat="1" ht="15.75" customHeight="1">
      <c r="A239" s="142" t="s">
        <v>798</v>
      </c>
      <c r="B239" s="143" t="s">
        <v>239</v>
      </c>
      <c r="C239" s="143" t="s">
        <v>704</v>
      </c>
      <c r="D239" s="143" t="s">
        <v>781</v>
      </c>
      <c r="E239" s="144"/>
      <c r="F239" s="143" t="s">
        <v>705</v>
      </c>
      <c r="G239" s="150" t="s">
        <v>603</v>
      </c>
      <c r="H239" s="150" t="s">
        <v>848</v>
      </c>
      <c r="AF239" s="141">
        <v>9</v>
      </c>
      <c r="AH239" s="141" t="s">
        <v>779</v>
      </c>
      <c r="AI239" s="141">
        <v>8.25</v>
      </c>
    </row>
    <row r="240" spans="1:36" s="22" customFormat="1" ht="15.75" customHeight="1">
      <c r="A240" s="114"/>
      <c r="C240" s="25"/>
      <c r="D240" s="25"/>
      <c r="E240" s="25"/>
    </row>
    <row r="241" spans="1:45" s="22" customFormat="1" ht="15.75" customHeight="1">
      <c r="A241" s="114" t="s">
        <v>678</v>
      </c>
      <c r="C241" s="25"/>
      <c r="D241" s="25" t="s">
        <v>283</v>
      </c>
      <c r="E241" s="25"/>
      <c r="R241" s="22">
        <f>AVERAGE(R53:R94,R128:R162)</f>
        <v>13.548780487804878</v>
      </c>
      <c r="S241" s="22">
        <f>AVERAGE(S53:S72,S128:S207)</f>
        <v>11.480327868852457</v>
      </c>
      <c r="T241" s="22">
        <f>AVERAGE(T53:T94,T128:T162)</f>
        <v>13.032894736842104</v>
      </c>
      <c r="U241" s="22">
        <f>AVERAGE(U53:U72,U128:U207)</f>
        <v>11.795696721311476</v>
      </c>
      <c r="V241" s="22">
        <f>AVERAGE(V53:V94,V128:V162)</f>
        <v>22</v>
      </c>
      <c r="W241" s="22">
        <f>AVERAGE(W53:W72,W128:W207)</f>
        <v>13.519019987105093</v>
      </c>
      <c r="X241" s="22" t="e">
        <f>AVERAGE(X53:X94,X128:X162)</f>
        <v>#DIV/0!</v>
      </c>
      <c r="Y241" s="22">
        <f>AVERAGE(Y53:Y54,Y57:Y72,Y128:Y162)</f>
        <v>15.243055555555555</v>
      </c>
    </row>
    <row r="242" spans="1:45" s="22" customFormat="1" ht="15.75" customHeight="1">
      <c r="A242" s="114" t="s">
        <v>302</v>
      </c>
      <c r="C242" s="25"/>
      <c r="D242" s="25" t="s">
        <v>283</v>
      </c>
      <c r="E242" s="25"/>
      <c r="Q242" s="22">
        <f t="shared" ref="Q242:Y242" si="45">AVERAGE(Q73:Q83)</f>
        <v>16.181818181818183</v>
      </c>
      <c r="R242" s="22">
        <f t="shared" si="45"/>
        <v>16.181818181818183</v>
      </c>
      <c r="S242" s="22">
        <f t="shared" si="45"/>
        <v>17.545454545454547</v>
      </c>
      <c r="T242" s="22">
        <f t="shared" si="45"/>
        <v>17.545454545454547</v>
      </c>
      <c r="U242" s="22">
        <f t="shared" si="45"/>
        <v>18.454545454545453</v>
      </c>
      <c r="V242" s="22">
        <f t="shared" si="45"/>
        <v>22</v>
      </c>
      <c r="W242" s="22">
        <f t="shared" si="45"/>
        <v>23.454545454545453</v>
      </c>
      <c r="X242" s="22" t="e">
        <f t="shared" si="45"/>
        <v>#DIV/0!</v>
      </c>
      <c r="Y242" s="22">
        <f t="shared" si="45"/>
        <v>27.5</v>
      </c>
    </row>
    <row r="243" spans="1:45" s="22" customFormat="1" ht="15.75" customHeight="1">
      <c r="A243" s="114" t="s">
        <v>679</v>
      </c>
      <c r="C243" s="25"/>
      <c r="D243" s="25"/>
      <c r="E243" s="25"/>
      <c r="Q243" s="22">
        <f>AVERAGE(Q84:Q94,Q13:Q24,Q26:Q38)</f>
        <v>29.102941176470587</v>
      </c>
      <c r="R243" s="22">
        <f>AVERAGE(R88:R94,R53:R86,R13:R38)</f>
        <v>13.548780487804878</v>
      </c>
      <c r="S243" s="22">
        <f>AVERAGE(S84:S94,S13:S24,S26:S38)</f>
        <v>29.176470588235293</v>
      </c>
      <c r="T243" s="22">
        <f>AVERAGE(T88:T94,T53:T86,T13:T38)</f>
        <v>19.137254901960784</v>
      </c>
      <c r="U243" s="22">
        <f>AVERAGE(U84:U94,U13:U24,U26:U38)</f>
        <v>29.8046875</v>
      </c>
      <c r="V243" s="22">
        <f>AVERAGE(V88:V94,V53:V86,V13:V38)</f>
        <v>22</v>
      </c>
      <c r="W243" s="22">
        <f>AVERAGE(W84:W94,W18,W13:W15,W20:W24,W26:W38)</f>
        <v>31.982758620689655</v>
      </c>
      <c r="X243" s="21" t="e">
        <f>AVERAGE(X88:X94,X53:X86,X25:X38)</f>
        <v>#DIV/0!</v>
      </c>
      <c r="Y243" s="22">
        <f>AVERAGE(Y84:Y94,Y18,Y13:Y15,Y20:Y22,Y26:Y38,Y24)</f>
        <v>35.196428571428569</v>
      </c>
    </row>
    <row r="244" spans="1:45" s="22" customFormat="1" ht="15.75" customHeight="1">
      <c r="A244" s="114" t="s">
        <v>600</v>
      </c>
      <c r="I244" s="22">
        <f t="shared" ref="I244:S244" si="46">AVERAGE(I16,I34:I35,I20,I26,I28,I85,I63:I68,I53:I61,I79,I70:I73,I76:J77,I83,I92,I94,I128:I140,I142:I155,I158:I167)</f>
        <v>15.125</v>
      </c>
      <c r="J244" s="22">
        <f t="shared" si="46"/>
        <v>18.5</v>
      </c>
      <c r="K244" s="22">
        <f t="shared" si="46"/>
        <v>16</v>
      </c>
      <c r="L244" s="22" t="e">
        <f t="shared" si="46"/>
        <v>#DIV/0!</v>
      </c>
      <c r="M244" s="22">
        <f t="shared" si="46"/>
        <v>18</v>
      </c>
      <c r="N244" s="22" t="e">
        <f t="shared" si="46"/>
        <v>#DIV/0!</v>
      </c>
      <c r="O244" s="22">
        <f t="shared" si="46"/>
        <v>38.5</v>
      </c>
      <c r="P244" s="22">
        <f t="shared" si="46"/>
        <v>17.5</v>
      </c>
      <c r="Q244" s="22">
        <f t="shared" si="46"/>
        <v>24.033333333333335</v>
      </c>
      <c r="R244" s="22">
        <f t="shared" si="46"/>
        <v>13.464285714285714</v>
      </c>
      <c r="S244" s="22">
        <f t="shared" si="46"/>
        <v>14.264285714285714</v>
      </c>
      <c r="T244" s="22">
        <f>AVERAGE(T16,T34:T35,T20,T26,T28,T85,T73,T76:T77,T79,T83,T92,T94:T94,T63:T94,T95:T119,T128:T140,T165:T167,T158:T194)</f>
        <v>15.536764705882353</v>
      </c>
      <c r="U244" s="22">
        <f>AVERAGE(U16,U34:U35,U20,U26,U28,U85,U73,U76:U77,U79,U83,U92,U94:U94,U63:U94,U95:U119,U128:U140,U165:U167,U158:U194)</f>
        <v>15.727941176470589</v>
      </c>
      <c r="V244" s="22">
        <f>AVERAGE(V16,V34:V35,V20,V26,V28,V85,V73,V76:V77,V79,V83,V92,V94:V94,V63:V94,V95:V119,V128:V140,V165:V167,V158:V194)</f>
        <v>22</v>
      </c>
      <c r="W244" s="22">
        <f>AVERAGE(W16,W34:W35,W20,W26,W28,W85,W73,W76:W77,W79,W83,W92,W94:W94,W63:W94,W95:W119,W128:W140,W165:W167,W158:W194)</f>
        <v>18.262711864406779</v>
      </c>
      <c r="X244" s="22" t="e">
        <f>AVERAGE(X16,X34:X35,X20,X26,X28,X85,X73,X76:X77,X79,X83,X92,X94:X94,X63:X94,X95:X119,X128:X140,X165:X167,X158:X194)</f>
        <v>#DIV/0!</v>
      </c>
      <c r="Y244" s="21">
        <f>AVERAGE(Y16,Y34:Y35,Y20,Y26,Y28,Y85,Y73,Y76:Y77,Y79,Y83,Y92,Y94:Y94,Y63:Y94,Y95:Y119,Y128:Y140,Y162,Y158:Y161)</f>
        <v>20.007999999999999</v>
      </c>
      <c r="AS244" s="23"/>
    </row>
    <row r="245" spans="1:45" s="22" customFormat="1" ht="15.75" customHeight="1">
      <c r="A245" s="114" t="s">
        <v>601</v>
      </c>
      <c r="I245" s="22">
        <f t="shared" ref="I245:P245" si="47">AVERAGE(I13:I15,I29:J33,I17:I19,I21:I25,I27,I36:I38,I84,I86,I74:J75,I78,I80:I82,I88:I91,I93,I62,I69,I141,I156,I157)</f>
        <v>21.22</v>
      </c>
      <c r="J245" s="22">
        <f t="shared" si="47"/>
        <v>20.989130434782609</v>
      </c>
      <c r="K245" s="115">
        <f t="shared" si="47"/>
        <v>22.055</v>
      </c>
      <c r="L245" s="22">
        <f t="shared" si="47"/>
        <v>24.6</v>
      </c>
      <c r="M245" s="22">
        <f t="shared" si="47"/>
        <v>24.162500000000001</v>
      </c>
      <c r="N245" s="22">
        <f t="shared" si="47"/>
        <v>36.799999999999997</v>
      </c>
      <c r="O245" s="22">
        <f t="shared" si="47"/>
        <v>34.85</v>
      </c>
      <c r="P245" s="22">
        <f t="shared" si="47"/>
        <v>31.285714285714285</v>
      </c>
      <c r="Q245" s="22">
        <f>AVERAGE(Q13:Q15,Q29:R33,Q17:Q19,Q21:Q24,Q27,Q36:Q38,Q84,Q86,Q74:R75,Q78,Q80:Q82,Q88:Q91,Q93,Q62,Q69,Q141,Q156,Q157)</f>
        <v>25.794117647058822</v>
      </c>
      <c r="R245" s="22">
        <f>AVERAGE(R13:R15,R29:S33,R17:R19,R21:R24,R27,R36:R38,R84,R86,R74:S75,R78,R80:R82,R88:R91,R93,R62,R69,R141,R156,R157)</f>
        <v>20.113636363636363</v>
      </c>
      <c r="S245" s="22">
        <f>AVERAGE(S13:S15,S29:T33,S17:S19,S21:S24,S27,S36:S38,S84,S86,S74:T75,S78,S80:S82,S88:S91,S93,S62,S69,S141,S156,S157)</f>
        <v>25.060975609756099</v>
      </c>
      <c r="T245" s="22">
        <f>AVERAGE(T13:T15,T29:U33,T17:T19,T21:T25,T27,T36:T38,T84,T86,T74:U75,T78,T80:T82,T88:T91,T93,T62,T69,T141,T156,T157)</f>
        <v>23.09375</v>
      </c>
      <c r="U245" s="21">
        <f>AVERAGE(U13:U15,U29:V33,U17:U19,U21:U25,U27,U36:U38,U84,U86,U74:V75,U78,U80:U82,U88:U91,U93,U62,U69,U141,U156,U157)</f>
        <v>24.833333333333332</v>
      </c>
      <c r="V245" s="21">
        <f>AVERAGE(V13:V15,V29:W33,V17:V19,V21:V25,V27,V36:V38,V84,V86,V74:W75,V78,V80:V82,V88:V91,V93,V62,V69,V141,V156,V157)</f>
        <v>34.6875</v>
      </c>
      <c r="W245" s="21">
        <f>AVERAGE(W13:W16,W29:X33,W18,W21:W24,W27,W36:W38,W84,W86,W74:X75,W78,W80:W82,W88:W91,W93,W62,W69,W141,W156,W157)</f>
        <v>28.893939393939394</v>
      </c>
      <c r="X245" s="21">
        <f>AVERAGE(X13:X16,X29:Y33,X18,X21:X24,X27,X36:X38,X84,X86,X74:Y75,X78,X80:X82,X88:X91,X93,X62,X69,X141,X156,X157)</f>
        <v>41.357142857142854</v>
      </c>
      <c r="Y245" s="21">
        <f>AVERAGE(Y13:Y15,Y29:Z33,Y18,Y21:Y22,Y27,Y36:Y38,Y84,Y86,Y74:Z75,Y78,Y80:Y82,Y88:Y91,Y93,Y62,Y69,Y141,Y156,Y24,Y157)</f>
        <v>31.7421875</v>
      </c>
      <c r="AS245" s="23"/>
    </row>
    <row r="246" spans="1:45" s="22" customFormat="1" ht="15.75" customHeight="1">
      <c r="A246" s="114" t="s">
        <v>229</v>
      </c>
      <c r="P246" s="22" t="e">
        <f>AVERAGE(P128:P167,P73:P94)</f>
        <v>#DIV/0!</v>
      </c>
      <c r="R246" s="22">
        <f t="shared" ref="R246:X246" si="48">AVERAGE(R128:R162,R73:R94)</f>
        <v>15.452380952380953</v>
      </c>
      <c r="S246" s="22">
        <f>AVERAGE(S128:S162,S73:S94)</f>
        <v>13.125</v>
      </c>
      <c r="T246" s="22">
        <f t="shared" si="48"/>
        <v>13.455357142857142</v>
      </c>
      <c r="U246" s="22">
        <f t="shared" si="48"/>
        <v>13.544642857142858</v>
      </c>
      <c r="V246" s="22">
        <f t="shared" si="48"/>
        <v>22</v>
      </c>
      <c r="W246" s="22">
        <f t="shared" si="48"/>
        <v>15.785714285714286</v>
      </c>
      <c r="X246" s="22" t="e">
        <f t="shared" si="48"/>
        <v>#DIV/0!</v>
      </c>
      <c r="Y246" s="22">
        <f>AVERAGE(Y128:Y162,Y73:Y94)</f>
        <v>18.532608695652176</v>
      </c>
      <c r="AS246" s="23"/>
    </row>
    <row r="247" spans="1:45" s="22" customFormat="1" ht="15.75" customHeight="1">
      <c r="A247" s="114" t="s">
        <v>193</v>
      </c>
      <c r="I247" s="22">
        <f t="shared" ref="I247:Y247" si="49">AVERAGE(I26:I29,I20:I22,I18,I13:I16,I24)</f>
        <v>20.557692307692307</v>
      </c>
      <c r="J247" s="22">
        <f t="shared" si="49"/>
        <v>21.65909090909091</v>
      </c>
      <c r="K247" s="22">
        <f t="shared" si="49"/>
        <v>21.411538461538463</v>
      </c>
      <c r="L247" s="22" t="e">
        <f t="shared" si="49"/>
        <v>#DIV/0!</v>
      </c>
      <c r="M247" s="22">
        <f t="shared" si="49"/>
        <v>23.615384615384617</v>
      </c>
      <c r="N247" s="22" t="e">
        <f t="shared" si="49"/>
        <v>#DIV/0!</v>
      </c>
      <c r="O247" s="22">
        <f t="shared" si="49"/>
        <v>32.230769230769234</v>
      </c>
      <c r="P247" s="22" t="e">
        <f t="shared" si="49"/>
        <v>#DIV/0!</v>
      </c>
      <c r="Q247" s="22">
        <f t="shared" si="49"/>
        <v>32.083333333333336</v>
      </c>
      <c r="R247" s="22" t="e">
        <f t="shared" si="49"/>
        <v>#DIV/0!</v>
      </c>
      <c r="S247" s="22">
        <f t="shared" si="49"/>
        <v>32.083333333333336</v>
      </c>
      <c r="T247" s="22">
        <f t="shared" si="49"/>
        <v>31</v>
      </c>
      <c r="U247" s="22">
        <f t="shared" si="49"/>
        <v>34.024999999999999</v>
      </c>
      <c r="V247" s="22" t="e">
        <f t="shared" si="49"/>
        <v>#DIV/0!</v>
      </c>
      <c r="W247" s="22">
        <f t="shared" si="49"/>
        <v>37.799999999999997</v>
      </c>
      <c r="X247" s="22" t="e">
        <f t="shared" si="49"/>
        <v>#DIV/0!</v>
      </c>
      <c r="Y247" s="22">
        <f t="shared" si="49"/>
        <v>40.75</v>
      </c>
      <c r="AS247" s="23"/>
    </row>
    <row r="248" spans="1:45" s="22" customFormat="1" ht="15.75" customHeight="1">
      <c r="A248" s="114" t="s">
        <v>680</v>
      </c>
      <c r="I248" s="22">
        <f t="shared" ref="I248:Y248" si="50">AVERAGE(I30:I38)</f>
        <v>17.138888888888889</v>
      </c>
      <c r="J248" s="22">
        <f t="shared" si="50"/>
        <v>16.875</v>
      </c>
      <c r="K248" s="22">
        <f t="shared" si="50"/>
        <v>17.611111111111111</v>
      </c>
      <c r="L248" s="22" t="e">
        <f t="shared" si="50"/>
        <v>#DIV/0!</v>
      </c>
      <c r="M248" s="22">
        <f t="shared" si="50"/>
        <v>20.222222222222221</v>
      </c>
      <c r="N248" s="22" t="e">
        <f t="shared" si="50"/>
        <v>#DIV/0!</v>
      </c>
      <c r="O248" s="22">
        <f t="shared" si="50"/>
        <v>41.666666666666664</v>
      </c>
      <c r="P248" s="22" t="e">
        <f t="shared" si="50"/>
        <v>#DIV/0!</v>
      </c>
      <c r="Q248" s="22">
        <f t="shared" si="50"/>
        <v>41.888888888888886</v>
      </c>
      <c r="R248" s="22" t="e">
        <f t="shared" si="50"/>
        <v>#DIV/0!</v>
      </c>
      <c r="S248" s="22">
        <f t="shared" si="50"/>
        <v>41.888888888888886</v>
      </c>
      <c r="T248" s="22">
        <f t="shared" si="50"/>
        <v>51.75</v>
      </c>
      <c r="U248" s="22">
        <f t="shared" si="50"/>
        <v>42.166666666666664</v>
      </c>
      <c r="V248" s="22" t="e">
        <f t="shared" si="50"/>
        <v>#DIV/0!</v>
      </c>
      <c r="W248" s="22">
        <f t="shared" si="50"/>
        <v>42.4375</v>
      </c>
      <c r="X248" s="22" t="e">
        <f t="shared" si="50"/>
        <v>#DIV/0!</v>
      </c>
      <c r="Y248" s="22">
        <f t="shared" si="50"/>
        <v>47.5</v>
      </c>
      <c r="AS248" s="23"/>
    </row>
    <row r="249" spans="1:45" s="22" customFormat="1" ht="15.75" customHeight="1">
      <c r="A249" s="114" t="s">
        <v>681</v>
      </c>
      <c r="R249" s="22">
        <f t="shared" ref="R249:Z249" si="51">AVERAGE(R57:R72,R53:R54)</f>
        <v>11.388888888888889</v>
      </c>
      <c r="S249" s="22">
        <f t="shared" si="51"/>
        <v>11.722222222222221</v>
      </c>
      <c r="T249" s="22">
        <f t="shared" si="51"/>
        <v>11.722222222222221</v>
      </c>
      <c r="U249" s="22">
        <f t="shared" si="51"/>
        <v>12.25</v>
      </c>
      <c r="V249" s="22" t="e">
        <f t="shared" si="51"/>
        <v>#DIV/0!</v>
      </c>
      <c r="W249" s="22">
        <f t="shared" si="51"/>
        <v>15.909090909090908</v>
      </c>
      <c r="X249" s="22" t="e">
        <f t="shared" si="51"/>
        <v>#DIV/0!</v>
      </c>
      <c r="Y249" s="22">
        <f t="shared" si="51"/>
        <v>17.886363636363637</v>
      </c>
      <c r="Z249" s="22" t="e">
        <f t="shared" si="51"/>
        <v>#DIV/0!</v>
      </c>
      <c r="AS249" s="23"/>
    </row>
    <row r="251" spans="1:45" s="29" customFormat="1" ht="15" customHeight="1"/>
    <row r="252" spans="1:45" ht="15" customHeight="1">
      <c r="A252" s="13" t="s">
        <v>208</v>
      </c>
      <c r="B252" s="13"/>
      <c r="C252" s="13" t="s">
        <v>209</v>
      </c>
      <c r="E252" s="12" t="s">
        <v>184</v>
      </c>
      <c r="F252" s="12" t="s">
        <v>185</v>
      </c>
      <c r="G252" s="12" t="s">
        <v>186</v>
      </c>
      <c r="H252" s="12" t="s">
        <v>187</v>
      </c>
      <c r="I252" s="12" t="s">
        <v>188</v>
      </c>
      <c r="N252" s="12" t="s">
        <v>189</v>
      </c>
    </row>
    <row r="253" spans="1:45" ht="15" customHeight="1">
      <c r="A253" s="12">
        <v>1</v>
      </c>
      <c r="B253" s="28" t="s">
        <v>239</v>
      </c>
      <c r="C253" s="12">
        <v>77</v>
      </c>
      <c r="E253" s="12" t="s">
        <v>190</v>
      </c>
      <c r="F253" s="12" t="s">
        <v>191</v>
      </c>
      <c r="G253" s="12" t="s">
        <v>191</v>
      </c>
      <c r="H253" s="12">
        <v>0.5</v>
      </c>
      <c r="I253" s="12" t="s">
        <v>192</v>
      </c>
      <c r="N253" s="12">
        <v>40</v>
      </c>
    </row>
    <row r="254" spans="1:45" ht="15" customHeight="1">
      <c r="A254" s="12">
        <v>2</v>
      </c>
      <c r="B254" s="12"/>
      <c r="C254" s="12">
        <v>30</v>
      </c>
      <c r="E254" s="12" t="s">
        <v>191</v>
      </c>
      <c r="F254" s="12" t="s">
        <v>191</v>
      </c>
      <c r="G254" s="12" t="s">
        <v>190</v>
      </c>
      <c r="H254" s="12">
        <v>0.5</v>
      </c>
      <c r="I254" s="12" t="s">
        <v>193</v>
      </c>
      <c r="N254" s="12">
        <v>70</v>
      </c>
    </row>
    <row r="255" spans="1:45" ht="15" customHeight="1">
      <c r="A255" s="12">
        <v>3</v>
      </c>
      <c r="B255" s="12"/>
      <c r="C255" s="12" t="s">
        <v>194</v>
      </c>
      <c r="E255" s="12" t="s">
        <v>191</v>
      </c>
      <c r="F255" s="12" t="s">
        <v>191</v>
      </c>
      <c r="G255" s="12" t="s">
        <v>191</v>
      </c>
      <c r="H255" s="12">
        <v>1.5</v>
      </c>
      <c r="I255" s="12" t="s">
        <v>193</v>
      </c>
      <c r="N255" s="12">
        <v>250</v>
      </c>
    </row>
    <row r="256" spans="1:45" ht="15" customHeight="1">
      <c r="A256" s="12">
        <v>4</v>
      </c>
      <c r="B256" s="12"/>
      <c r="C256" s="12">
        <v>66</v>
      </c>
      <c r="E256" s="12" t="s">
        <v>191</v>
      </c>
      <c r="F256" s="12" t="s">
        <v>191</v>
      </c>
      <c r="G256" s="12" t="s">
        <v>191</v>
      </c>
      <c r="H256" s="12">
        <v>0.5</v>
      </c>
      <c r="I256" s="12" t="s">
        <v>195</v>
      </c>
      <c r="N256" s="12">
        <v>50</v>
      </c>
    </row>
    <row r="257" spans="1:14" ht="15" customHeight="1">
      <c r="A257" s="12">
        <v>5</v>
      </c>
      <c r="B257" s="12"/>
      <c r="C257" s="12">
        <v>25</v>
      </c>
      <c r="E257" s="12" t="s">
        <v>191</v>
      </c>
      <c r="F257" s="12" t="s">
        <v>191</v>
      </c>
      <c r="G257" s="12" t="s">
        <v>190</v>
      </c>
      <c r="H257" s="12">
        <v>0.25</v>
      </c>
      <c r="I257" s="12" t="s">
        <v>195</v>
      </c>
      <c r="N257" s="12">
        <v>20</v>
      </c>
    </row>
    <row r="258" spans="1:14" ht="15" customHeight="1">
      <c r="A258" s="12">
        <v>6</v>
      </c>
      <c r="B258" s="12"/>
      <c r="C258" s="12">
        <v>56</v>
      </c>
      <c r="D258" s="12" t="s">
        <v>196</v>
      </c>
      <c r="E258" s="12" t="s">
        <v>191</v>
      </c>
      <c r="F258" s="12" t="s">
        <v>190</v>
      </c>
      <c r="G258" s="12" t="s">
        <v>191</v>
      </c>
      <c r="H258" s="12">
        <v>0.5</v>
      </c>
      <c r="I258" s="12"/>
      <c r="N258" s="12">
        <v>50</v>
      </c>
    </row>
    <row r="259" spans="1:14" ht="15" customHeight="1">
      <c r="A259" s="12">
        <v>7</v>
      </c>
      <c r="B259" s="12"/>
      <c r="C259" s="12">
        <v>45</v>
      </c>
      <c r="E259" s="12" t="s">
        <v>191</v>
      </c>
      <c r="F259" s="12" t="s">
        <v>190</v>
      </c>
      <c r="G259" s="12" t="s">
        <v>191</v>
      </c>
      <c r="H259" s="12">
        <v>0.75</v>
      </c>
      <c r="I259" s="12"/>
      <c r="N259" s="12">
        <v>50</v>
      </c>
    </row>
    <row r="260" spans="1:14" ht="15" customHeight="1">
      <c r="A260" s="12">
        <v>8</v>
      </c>
      <c r="B260" s="12"/>
      <c r="C260" s="12" t="s">
        <v>197</v>
      </c>
      <c r="E260" s="12" t="s">
        <v>191</v>
      </c>
      <c r="F260" s="12" t="s">
        <v>190</v>
      </c>
      <c r="G260" s="12" t="s">
        <v>191</v>
      </c>
      <c r="H260" s="12">
        <v>1</v>
      </c>
      <c r="I260" s="12" t="s">
        <v>198</v>
      </c>
      <c r="N260" s="12">
        <v>100</v>
      </c>
    </row>
    <row r="261" spans="1:14" ht="15" customHeight="1">
      <c r="A261" s="12">
        <v>9</v>
      </c>
      <c r="B261" s="12"/>
      <c r="C261" s="12">
        <v>19</v>
      </c>
      <c r="E261" s="12" t="s">
        <v>191</v>
      </c>
      <c r="F261" s="12" t="s">
        <v>191</v>
      </c>
      <c r="G261" s="12" t="s">
        <v>191</v>
      </c>
      <c r="H261" s="12">
        <v>1</v>
      </c>
      <c r="I261" s="12" t="s">
        <v>199</v>
      </c>
      <c r="N261" s="12">
        <v>7</v>
      </c>
    </row>
    <row r="262" spans="1:14" ht="15" customHeight="1">
      <c r="A262" s="12">
        <v>10</v>
      </c>
      <c r="B262" s="12"/>
      <c r="C262" s="12" t="s">
        <v>200</v>
      </c>
      <c r="E262" s="12" t="s">
        <v>191</v>
      </c>
      <c r="F262" s="12" t="s">
        <v>191</v>
      </c>
      <c r="G262" s="12" t="s">
        <v>191</v>
      </c>
      <c r="H262" s="12">
        <v>0.5</v>
      </c>
      <c r="I262" s="12"/>
      <c r="N262" s="12">
        <v>30</v>
      </c>
    </row>
    <row r="263" spans="1:14" ht="15" customHeight="1">
      <c r="A263" s="12">
        <v>11</v>
      </c>
      <c r="B263" s="12"/>
      <c r="C263" s="12" t="s">
        <v>201</v>
      </c>
      <c r="E263" s="12" t="s">
        <v>191</v>
      </c>
      <c r="F263" s="12" t="s">
        <v>190</v>
      </c>
      <c r="G263" s="12" t="s">
        <v>191</v>
      </c>
      <c r="H263" s="12">
        <v>1.25</v>
      </c>
      <c r="I263" s="12"/>
      <c r="N263" s="12">
        <v>50</v>
      </c>
    </row>
    <row r="264" spans="1:14" ht="15" customHeight="1">
      <c r="A264" s="12">
        <v>12</v>
      </c>
      <c r="B264" s="12"/>
      <c r="C264" s="12" t="s">
        <v>202</v>
      </c>
      <c r="E264" s="12" t="s">
        <v>191</v>
      </c>
      <c r="F264" s="12" t="s">
        <v>191</v>
      </c>
      <c r="G264" s="12" t="s">
        <v>191</v>
      </c>
      <c r="H264" s="12">
        <v>0.25</v>
      </c>
      <c r="I264" s="12"/>
      <c r="N264" s="12">
        <v>20</v>
      </c>
    </row>
    <row r="265" spans="1:14" ht="15" customHeight="1">
      <c r="A265" s="12">
        <v>13</v>
      </c>
      <c r="B265" s="12"/>
      <c r="C265" s="12" t="s">
        <v>203</v>
      </c>
      <c r="E265" s="12" t="s">
        <v>191</v>
      </c>
      <c r="F265" s="12" t="s">
        <v>190</v>
      </c>
      <c r="G265" s="12" t="s">
        <v>191</v>
      </c>
      <c r="H265" s="12">
        <v>1.5</v>
      </c>
      <c r="I265" s="12" t="s">
        <v>204</v>
      </c>
      <c r="N265" s="12">
        <v>150</v>
      </c>
    </row>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row r="1105" ht="15.75" customHeight="1"/>
    <row r="1106" ht="15.75" customHeight="1"/>
    <row r="1107" ht="15.75" customHeight="1"/>
    <row r="1108" ht="15.75" customHeight="1"/>
    <row r="1109" ht="15.75" customHeight="1"/>
    <row r="1110" ht="15.75" customHeight="1"/>
    <row r="1111" ht="15.75" customHeight="1"/>
    <row r="1112" ht="15.75" customHeight="1"/>
    <row r="1113" ht="15.75" customHeight="1"/>
    <row r="1114" ht="15.75" customHeight="1"/>
    <row r="1115" ht="15.75" customHeight="1"/>
    <row r="1116" ht="15.75" customHeight="1"/>
    <row r="1117" ht="15.75" customHeight="1"/>
    <row r="1118" ht="15.75" customHeight="1"/>
    <row r="1119" ht="15.75" customHeight="1"/>
    <row r="1120" ht="15.75" customHeight="1"/>
    <row r="1121" ht="15.75" customHeight="1"/>
    <row r="1122" ht="15.75" customHeight="1"/>
    <row r="1123" ht="15.75" customHeight="1"/>
    <row r="1124" ht="15.75" customHeight="1"/>
    <row r="1125" ht="15.75" customHeight="1"/>
    <row r="1126" ht="15.75" customHeight="1"/>
    <row r="1127" ht="15.75" customHeight="1"/>
    <row r="1128" ht="15.75" customHeight="1"/>
    <row r="1129" ht="15.75" customHeight="1"/>
    <row r="1130" ht="15.75" customHeight="1"/>
    <row r="1131" ht="15.75" customHeight="1"/>
    <row r="1132" ht="15.75" customHeight="1"/>
    <row r="1133" ht="15.75" customHeight="1"/>
    <row r="1134" ht="15.75" customHeight="1"/>
    <row r="1135" ht="15.75" customHeight="1"/>
    <row r="1136" ht="15.75" customHeight="1"/>
    <row r="1137" ht="15.75" customHeight="1"/>
    <row r="1138" ht="15.75" customHeight="1"/>
    <row r="1139" ht="15.75" customHeight="1"/>
    <row r="1140" ht="15.75" customHeight="1"/>
    <row r="1141" ht="15.75" customHeight="1"/>
    <row r="1142" ht="15.75" customHeight="1"/>
    <row r="1143" ht="15.75" customHeight="1"/>
    <row r="1144" ht="15.75" customHeight="1"/>
    <row r="1145" ht="15.75" customHeight="1"/>
    <row r="1146" ht="15.75" customHeight="1"/>
    <row r="1147" ht="15.75" customHeight="1"/>
    <row r="1148" ht="15.75" customHeight="1"/>
    <row r="1149" ht="15.75" customHeight="1"/>
    <row r="1150" ht="15.75" customHeight="1"/>
    <row r="1151" ht="15.75" customHeight="1"/>
    <row r="1152" ht="15.75" customHeight="1"/>
    <row r="1153" ht="15.75" customHeight="1"/>
    <row r="1154" ht="15.75" customHeight="1"/>
    <row r="1155" ht="15.75" customHeight="1"/>
    <row r="1156" ht="15.75" customHeight="1"/>
    <row r="1157" ht="15.75" customHeight="1"/>
    <row r="1158" ht="15.75" customHeight="1"/>
    <row r="1159" ht="15.75" customHeight="1"/>
    <row r="1160" ht="15.75" customHeight="1"/>
    <row r="1161" ht="15.75" customHeight="1"/>
    <row r="1162" ht="15.75" customHeight="1"/>
    <row r="1163" ht="15.75" customHeight="1"/>
  </sheetData>
  <conditionalFormatting sqref="H12">
    <cfRule type="notContainsBlanks" dxfId="2" priority="1">
      <formula>LEN(TRIM(H12))&gt;0</formula>
    </cfRule>
  </conditionalFormatting>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30"/>
  <sheetViews>
    <sheetView zoomScale="60" zoomScaleNormal="60" workbookViewId="0">
      <pane xSplit="3" ySplit="7" topLeftCell="D8" activePane="bottomRight" state="frozen"/>
      <selection pane="topRight" activeCell="D1" sqref="D1"/>
      <selection pane="bottomLeft" activeCell="A7" sqref="A7"/>
      <selection pane="bottomRight" sqref="A1:C1"/>
    </sheetView>
  </sheetViews>
  <sheetFormatPr defaultColWidth="14.44140625" defaultRowHeight="15" customHeight="1"/>
  <cols>
    <col min="1" max="1" width="16.5546875" style="29" customWidth="1"/>
    <col min="2" max="2" width="0.5546875" style="29" customWidth="1"/>
    <col min="3" max="3" width="27.33203125" style="29" hidden="1" customWidth="1"/>
    <col min="4" max="4" width="9" style="29" customWidth="1"/>
    <col min="5" max="5" width="4.33203125" style="29" customWidth="1"/>
    <col min="6" max="6" width="15" style="29" customWidth="1"/>
    <col min="7" max="7" width="12.44140625" style="29" customWidth="1"/>
    <col min="8" max="8" width="13" style="29" customWidth="1"/>
    <col min="9" max="9" width="13.88671875" style="29" customWidth="1"/>
    <col min="10" max="10" width="14.109375" style="29" customWidth="1"/>
    <col min="11" max="11" width="11.5546875" style="29" customWidth="1"/>
    <col min="12" max="12" width="15.109375" style="29" customWidth="1"/>
    <col min="13" max="13" width="12.33203125" style="29" customWidth="1"/>
    <col min="14" max="14" width="12.88671875" style="29" customWidth="1"/>
    <col min="15" max="17" width="8.6640625" style="29" customWidth="1"/>
    <col min="18" max="16384" width="14.44140625" style="29"/>
  </cols>
  <sheetData>
    <row r="1" spans="1:17" ht="24.75" customHeight="1">
      <c r="A1" s="196" t="s">
        <v>305</v>
      </c>
      <c r="B1" s="196"/>
      <c r="C1" s="196"/>
      <c r="D1" s="30"/>
      <c r="E1" s="30"/>
      <c r="F1" s="30"/>
      <c r="G1" s="30"/>
    </row>
    <row r="2" spans="1:17" ht="15" customHeight="1">
      <c r="A2" s="197" t="s">
        <v>306</v>
      </c>
      <c r="B2" s="197"/>
      <c r="C2" s="197"/>
      <c r="D2" s="31"/>
      <c r="E2" s="31"/>
      <c r="F2" s="32"/>
      <c r="G2" s="32"/>
      <c r="H2" s="32"/>
      <c r="I2" s="32"/>
      <c r="J2" s="32"/>
      <c r="K2" s="32"/>
      <c r="L2" s="32"/>
      <c r="M2" s="32"/>
      <c r="N2" s="32"/>
      <c r="O2" s="32"/>
      <c r="P2" s="32"/>
      <c r="Q2" s="32"/>
    </row>
    <row r="3" spans="1:17" ht="14.4">
      <c r="A3" s="33" t="s">
        <v>307</v>
      </c>
      <c r="B3" s="34"/>
      <c r="C3" s="34"/>
      <c r="D3" s="34"/>
      <c r="E3" s="34"/>
      <c r="F3" s="34"/>
      <c r="G3" s="34"/>
      <c r="H3" s="35"/>
      <c r="I3" s="34"/>
      <c r="J3" s="34"/>
      <c r="K3" s="34"/>
      <c r="L3" s="34"/>
      <c r="M3" s="34"/>
      <c r="N3" s="34"/>
      <c r="O3" s="34"/>
      <c r="P3" s="34"/>
      <c r="Q3" s="34"/>
    </row>
    <row r="4" spans="1:17" ht="14.4">
      <c r="A4" s="36" t="s">
        <v>308</v>
      </c>
      <c r="B4" s="37"/>
      <c r="C4" s="37"/>
      <c r="D4" s="37"/>
      <c r="E4" s="37"/>
      <c r="F4" s="37"/>
      <c r="G4" s="37"/>
      <c r="H4" s="38"/>
      <c r="I4" s="37"/>
      <c r="J4" s="37"/>
      <c r="K4" s="37"/>
      <c r="L4" s="37"/>
      <c r="M4" s="37"/>
      <c r="N4" s="37"/>
      <c r="O4" s="37"/>
      <c r="P4" s="37"/>
      <c r="Q4" s="37"/>
    </row>
    <row r="5" spans="1:17" ht="14.4">
      <c r="A5" s="138" t="s">
        <v>309</v>
      </c>
      <c r="B5" s="136"/>
      <c r="C5" s="136"/>
      <c r="D5" s="136"/>
      <c r="E5" s="136"/>
      <c r="F5" s="136"/>
      <c r="G5" s="136"/>
      <c r="H5" s="137"/>
      <c r="I5" s="136"/>
      <c r="J5" s="136"/>
      <c r="K5" s="136"/>
      <c r="L5" s="136"/>
      <c r="M5" s="136"/>
      <c r="N5" s="136"/>
      <c r="O5" s="136"/>
      <c r="P5" s="136"/>
      <c r="Q5" s="136"/>
    </row>
    <row r="6" spans="1:17" ht="15" customHeight="1">
      <c r="A6" s="39" t="s">
        <v>310</v>
      </c>
      <c r="B6" s="40"/>
      <c r="C6" s="40"/>
      <c r="D6" s="40"/>
      <c r="E6" s="40"/>
      <c r="F6" s="40"/>
      <c r="G6" s="40"/>
      <c r="H6" s="40"/>
      <c r="I6" s="40"/>
      <c r="J6" s="40"/>
      <c r="K6" s="40"/>
      <c r="L6" s="40"/>
      <c r="M6" s="40"/>
      <c r="N6" s="40"/>
      <c r="O6" s="40"/>
      <c r="P6" s="40"/>
      <c r="Q6" s="40"/>
    </row>
    <row r="7" spans="1:17" ht="21" customHeight="1">
      <c r="A7" s="1" t="s">
        <v>0</v>
      </c>
      <c r="B7" s="1" t="s">
        <v>2</v>
      </c>
      <c r="C7" s="135" t="s">
        <v>673</v>
      </c>
      <c r="D7" s="1" t="s">
        <v>3</v>
      </c>
      <c r="E7" s="135" t="s">
        <v>672</v>
      </c>
      <c r="F7" s="133">
        <v>43546</v>
      </c>
      <c r="G7" s="133">
        <v>43590</v>
      </c>
      <c r="H7" s="134">
        <v>43670</v>
      </c>
      <c r="I7" s="133">
        <v>43733</v>
      </c>
      <c r="J7" s="133">
        <v>43911</v>
      </c>
      <c r="K7" s="132">
        <v>44013</v>
      </c>
      <c r="L7" s="132">
        <v>44128</v>
      </c>
      <c r="M7" s="5"/>
      <c r="N7" s="5"/>
      <c r="O7" s="5"/>
      <c r="P7" s="5"/>
      <c r="Q7" s="5"/>
    </row>
    <row r="8" spans="1:17" ht="14.25" customHeight="1">
      <c r="A8" s="65" t="s">
        <v>355</v>
      </c>
      <c r="B8" s="65"/>
      <c r="C8" s="66"/>
      <c r="D8" s="65"/>
      <c r="E8" s="66"/>
      <c r="F8" s="3" t="s">
        <v>4</v>
      </c>
      <c r="G8" s="3" t="s">
        <v>6</v>
      </c>
      <c r="H8" s="67" t="s">
        <v>7</v>
      </c>
      <c r="I8" s="68" t="s">
        <v>356</v>
      </c>
      <c r="J8" s="68" t="s">
        <v>357</v>
      </c>
      <c r="K8" s="69" t="s">
        <v>358</v>
      </c>
      <c r="L8" s="69" t="s">
        <v>359</v>
      </c>
      <c r="M8" s="70"/>
      <c r="N8" s="70"/>
      <c r="O8" s="70"/>
      <c r="P8" s="70"/>
      <c r="Q8" s="70"/>
    </row>
    <row r="9" spans="1:17" ht="14.25" customHeight="1">
      <c r="A9" s="127" t="s">
        <v>9</v>
      </c>
      <c r="B9" s="127" t="s">
        <v>10</v>
      </c>
      <c r="C9" s="58" t="s">
        <v>642</v>
      </c>
      <c r="D9" s="127" t="s">
        <v>11</v>
      </c>
      <c r="E9" s="56"/>
      <c r="F9" s="53" t="s">
        <v>12</v>
      </c>
      <c r="G9" s="53" t="s">
        <v>13</v>
      </c>
      <c r="H9" s="57" t="s">
        <v>14</v>
      </c>
      <c r="I9" s="128" t="s">
        <v>136</v>
      </c>
      <c r="J9" s="58" t="s">
        <v>149</v>
      </c>
      <c r="K9" s="56" t="s">
        <v>333</v>
      </c>
      <c r="L9" s="8" t="s">
        <v>361</v>
      </c>
      <c r="M9" s="56"/>
      <c r="N9" s="56"/>
      <c r="O9" s="56"/>
      <c r="P9" s="56"/>
      <c r="Q9" s="56"/>
    </row>
    <row r="10" spans="1:17" ht="14.25" customHeight="1">
      <c r="A10" s="127" t="s">
        <v>16</v>
      </c>
      <c r="B10" s="127" t="s">
        <v>10</v>
      </c>
      <c r="C10" s="58" t="s">
        <v>642</v>
      </c>
      <c r="D10" s="127" t="s">
        <v>18</v>
      </c>
      <c r="E10" s="56"/>
      <c r="F10" s="53" t="s">
        <v>19</v>
      </c>
      <c r="G10" s="53" t="s">
        <v>20</v>
      </c>
      <c r="H10" s="57" t="s">
        <v>21</v>
      </c>
      <c r="I10" s="128" t="s">
        <v>137</v>
      </c>
      <c r="J10" s="56" t="s">
        <v>137</v>
      </c>
      <c r="K10" s="56" t="s">
        <v>334</v>
      </c>
      <c r="L10" s="8" t="s">
        <v>362</v>
      </c>
      <c r="M10" s="56"/>
      <c r="N10" s="56"/>
      <c r="O10" s="56"/>
      <c r="P10" s="56"/>
      <c r="Q10" s="56"/>
    </row>
    <row r="11" spans="1:17" ht="14.25" customHeight="1">
      <c r="A11" s="127" t="s">
        <v>23</v>
      </c>
      <c r="B11" s="127" t="s">
        <v>10</v>
      </c>
      <c r="C11" s="58" t="s">
        <v>642</v>
      </c>
      <c r="D11" s="127" t="s">
        <v>24</v>
      </c>
      <c r="E11" s="56"/>
      <c r="F11" s="53" t="s">
        <v>25</v>
      </c>
      <c r="G11" s="53" t="s">
        <v>26</v>
      </c>
      <c r="H11" s="57" t="s">
        <v>27</v>
      </c>
      <c r="I11" s="128" t="s">
        <v>136</v>
      </c>
      <c r="J11" s="56" t="s">
        <v>136</v>
      </c>
      <c r="K11" s="56" t="s">
        <v>335</v>
      </c>
      <c r="L11" s="8" t="s">
        <v>363</v>
      </c>
      <c r="M11" s="56"/>
      <c r="N11" s="56"/>
      <c r="O11" s="56"/>
      <c r="P11" s="56"/>
      <c r="Q11" s="56"/>
    </row>
    <row r="12" spans="1:17" ht="14.25" customHeight="1">
      <c r="A12" s="131" t="s">
        <v>28</v>
      </c>
      <c r="B12" s="127" t="s">
        <v>10</v>
      </c>
      <c r="C12" s="58" t="s">
        <v>642</v>
      </c>
      <c r="D12" s="127" t="s">
        <v>29</v>
      </c>
      <c r="E12" s="56"/>
      <c r="F12" s="53" t="s">
        <v>30</v>
      </c>
      <c r="G12" s="53" t="s">
        <v>31</v>
      </c>
      <c r="H12" s="57" t="s">
        <v>151</v>
      </c>
      <c r="I12" s="128" t="s">
        <v>138</v>
      </c>
      <c r="J12" s="59" t="s">
        <v>671</v>
      </c>
      <c r="K12" s="56"/>
      <c r="L12" s="56"/>
      <c r="M12" s="56"/>
      <c r="N12" s="56"/>
      <c r="O12" s="56"/>
      <c r="P12" s="56"/>
      <c r="Q12" s="56"/>
    </row>
    <row r="13" spans="1:17" ht="14.25" customHeight="1">
      <c r="A13" s="129" t="s">
        <v>33</v>
      </c>
      <c r="B13" s="127" t="s">
        <v>10</v>
      </c>
      <c r="C13" s="58" t="s">
        <v>642</v>
      </c>
      <c r="D13" s="127" t="s">
        <v>34</v>
      </c>
      <c r="E13" s="56"/>
      <c r="F13" s="53" t="s">
        <v>35</v>
      </c>
      <c r="G13" s="53" t="s">
        <v>36</v>
      </c>
      <c r="H13" s="57" t="s">
        <v>37</v>
      </c>
      <c r="I13" s="128" t="s">
        <v>139</v>
      </c>
      <c r="J13" s="56" t="s">
        <v>139</v>
      </c>
      <c r="K13" s="56" t="s">
        <v>336</v>
      </c>
      <c r="L13" s="56" t="s">
        <v>364</v>
      </c>
      <c r="M13" s="56"/>
      <c r="N13" s="56"/>
      <c r="O13" s="56"/>
      <c r="P13" s="56"/>
      <c r="Q13" s="56"/>
    </row>
    <row r="14" spans="1:17" ht="14.25" customHeight="1">
      <c r="A14" s="127" t="s">
        <v>38</v>
      </c>
      <c r="B14" s="127" t="s">
        <v>39</v>
      </c>
      <c r="C14" s="58" t="s">
        <v>642</v>
      </c>
      <c r="D14" s="127" t="s">
        <v>31</v>
      </c>
      <c r="E14" s="56"/>
      <c r="F14" s="53" t="s">
        <v>40</v>
      </c>
      <c r="G14" s="53" t="s">
        <v>41</v>
      </c>
      <c r="H14" s="57" t="s">
        <v>314</v>
      </c>
      <c r="I14" s="53" t="s">
        <v>152</v>
      </c>
      <c r="J14" s="56" t="s">
        <v>320</v>
      </c>
      <c r="K14" s="56" t="s">
        <v>337</v>
      </c>
      <c r="L14" s="8" t="s">
        <v>365</v>
      </c>
      <c r="M14" s="56"/>
      <c r="N14" s="56"/>
      <c r="O14" s="56"/>
      <c r="P14" s="56"/>
      <c r="Q14" s="56"/>
    </row>
    <row r="15" spans="1:17" ht="14.25" customHeight="1">
      <c r="A15" s="127" t="s">
        <v>42</v>
      </c>
      <c r="B15" s="127" t="s">
        <v>39</v>
      </c>
      <c r="C15" s="58" t="s">
        <v>642</v>
      </c>
      <c r="D15" s="127" t="s">
        <v>43</v>
      </c>
      <c r="E15" s="56"/>
      <c r="F15" s="53" t="s">
        <v>44</v>
      </c>
      <c r="G15" s="53" t="s">
        <v>45</v>
      </c>
      <c r="H15" s="57" t="s">
        <v>315</v>
      </c>
      <c r="I15" s="53" t="s">
        <v>153</v>
      </c>
      <c r="J15" s="56" t="s">
        <v>321</v>
      </c>
      <c r="K15" s="56" t="s">
        <v>338</v>
      </c>
      <c r="L15" s="8" t="s">
        <v>366</v>
      </c>
      <c r="M15" s="56"/>
      <c r="N15" s="56"/>
      <c r="O15" s="56"/>
      <c r="P15" s="56"/>
      <c r="Q15" s="56"/>
    </row>
    <row r="16" spans="1:17" ht="14.25" customHeight="1">
      <c r="A16" s="127" t="s">
        <v>46</v>
      </c>
      <c r="B16" s="127" t="s">
        <v>39</v>
      </c>
      <c r="C16" s="58" t="s">
        <v>642</v>
      </c>
      <c r="D16" s="127" t="s">
        <v>47</v>
      </c>
      <c r="E16" s="56"/>
      <c r="F16" s="53" t="s">
        <v>48</v>
      </c>
      <c r="G16" s="53" t="s">
        <v>49</v>
      </c>
      <c r="H16" s="57" t="s">
        <v>50</v>
      </c>
      <c r="I16" s="128" t="s">
        <v>140</v>
      </c>
      <c r="J16" s="56" t="s">
        <v>140</v>
      </c>
      <c r="K16" s="56" t="s">
        <v>339</v>
      </c>
      <c r="L16" s="8" t="s">
        <v>367</v>
      </c>
      <c r="M16" s="56"/>
      <c r="N16" s="56"/>
      <c r="O16" s="56"/>
      <c r="P16" s="56"/>
      <c r="Q16" s="56"/>
    </row>
    <row r="17" spans="1:17" ht="14.25" customHeight="1">
      <c r="A17" s="127" t="s">
        <v>51</v>
      </c>
      <c r="B17" s="127" t="s">
        <v>39</v>
      </c>
      <c r="C17" s="58" t="s">
        <v>642</v>
      </c>
      <c r="D17" s="127" t="s">
        <v>47</v>
      </c>
      <c r="E17" s="56"/>
      <c r="F17" s="53" t="s">
        <v>52</v>
      </c>
      <c r="G17" s="53" t="s">
        <v>53</v>
      </c>
      <c r="H17" s="57" t="s">
        <v>54</v>
      </c>
      <c r="I17" s="128" t="s">
        <v>136</v>
      </c>
      <c r="J17" s="56" t="s">
        <v>136</v>
      </c>
      <c r="K17" s="56" t="s">
        <v>340</v>
      </c>
      <c r="L17" s="8" t="s">
        <v>368</v>
      </c>
      <c r="M17" s="56"/>
      <c r="N17" s="56"/>
      <c r="O17" s="56"/>
      <c r="P17" s="56"/>
      <c r="Q17" s="56"/>
    </row>
    <row r="18" spans="1:17" ht="14.25" customHeight="1">
      <c r="A18" s="129" t="s">
        <v>55</v>
      </c>
      <c r="B18" s="127" t="s">
        <v>39</v>
      </c>
      <c r="C18" s="58" t="s">
        <v>642</v>
      </c>
      <c r="D18" s="127" t="s">
        <v>56</v>
      </c>
      <c r="E18" s="56"/>
      <c r="F18" s="53" t="s">
        <v>57</v>
      </c>
      <c r="G18" s="53" t="s">
        <v>58</v>
      </c>
      <c r="H18" s="57" t="s">
        <v>59</v>
      </c>
      <c r="I18" s="128" t="s">
        <v>141</v>
      </c>
      <c r="J18" s="56" t="s">
        <v>322</v>
      </c>
      <c r="K18" s="56" t="s">
        <v>341</v>
      </c>
      <c r="L18" s="56"/>
      <c r="M18" s="56"/>
      <c r="N18" s="56"/>
      <c r="O18" s="56"/>
      <c r="P18" s="56"/>
      <c r="Q18" s="56"/>
    </row>
    <row r="19" spans="1:17" ht="14.25" customHeight="1">
      <c r="A19" s="127" t="s">
        <v>60</v>
      </c>
      <c r="B19" s="127" t="s">
        <v>39</v>
      </c>
      <c r="C19" s="58" t="s">
        <v>642</v>
      </c>
      <c r="D19" s="127" t="s">
        <v>61</v>
      </c>
      <c r="E19" s="127" t="s">
        <v>62</v>
      </c>
      <c r="F19" s="53" t="s">
        <v>63</v>
      </c>
      <c r="G19" s="53" t="s">
        <v>64</v>
      </c>
      <c r="H19" s="57" t="s">
        <v>65</v>
      </c>
      <c r="I19" s="128" t="s">
        <v>142</v>
      </c>
      <c r="J19" s="56" t="s">
        <v>142</v>
      </c>
      <c r="K19" s="56" t="s">
        <v>342</v>
      </c>
      <c r="L19" s="130" t="s">
        <v>670</v>
      </c>
      <c r="M19" s="56"/>
      <c r="N19" s="56"/>
      <c r="O19" s="56"/>
      <c r="P19" s="56"/>
      <c r="Q19" s="56"/>
    </row>
    <row r="20" spans="1:17" ht="14.25" customHeight="1">
      <c r="A20" s="127" t="s">
        <v>66</v>
      </c>
      <c r="B20" s="127" t="s">
        <v>39</v>
      </c>
      <c r="C20" s="58" t="s">
        <v>642</v>
      </c>
      <c r="D20" s="127" t="s">
        <v>13</v>
      </c>
      <c r="E20" s="56"/>
      <c r="F20" s="53" t="s">
        <v>67</v>
      </c>
      <c r="G20" s="53" t="s">
        <v>68</v>
      </c>
      <c r="H20" s="57" t="s">
        <v>69</v>
      </c>
      <c r="I20" s="53" t="s">
        <v>154</v>
      </c>
      <c r="J20" s="56" t="s">
        <v>323</v>
      </c>
      <c r="K20" s="56" t="s">
        <v>669</v>
      </c>
      <c r="L20" s="130" t="s">
        <v>668</v>
      </c>
      <c r="M20" s="56"/>
      <c r="N20" s="56"/>
      <c r="O20" s="56"/>
      <c r="P20" s="56"/>
      <c r="Q20" s="56"/>
    </row>
    <row r="21" spans="1:17" ht="14.25" customHeight="1">
      <c r="A21" s="127" t="s">
        <v>70</v>
      </c>
      <c r="B21" s="127" t="s">
        <v>71</v>
      </c>
      <c r="C21" s="58" t="s">
        <v>642</v>
      </c>
      <c r="D21" s="127" t="s">
        <v>72</v>
      </c>
      <c r="E21" s="127" t="s">
        <v>73</v>
      </c>
      <c r="F21" s="53" t="s">
        <v>74</v>
      </c>
      <c r="G21" s="53" t="s">
        <v>75</v>
      </c>
      <c r="H21" s="57" t="s">
        <v>76</v>
      </c>
      <c r="I21" s="53" t="s">
        <v>155</v>
      </c>
      <c r="J21" s="56" t="s">
        <v>139</v>
      </c>
      <c r="K21" s="56" t="s">
        <v>343</v>
      </c>
      <c r="L21" s="8" t="s">
        <v>369</v>
      </c>
      <c r="M21" s="56"/>
      <c r="N21" s="56"/>
      <c r="O21" s="56"/>
      <c r="P21" s="56"/>
      <c r="Q21" s="56"/>
    </row>
    <row r="22" spans="1:17" ht="14.25" customHeight="1">
      <c r="A22" s="127" t="s">
        <v>77</v>
      </c>
      <c r="B22" s="127" t="s">
        <v>71</v>
      </c>
      <c r="C22" s="58" t="s">
        <v>642</v>
      </c>
      <c r="D22" s="127" t="s">
        <v>78</v>
      </c>
      <c r="E22" s="56"/>
      <c r="F22" s="53" t="s">
        <v>79</v>
      </c>
      <c r="G22" s="53" t="s">
        <v>80</v>
      </c>
      <c r="H22" s="57" t="s">
        <v>316</v>
      </c>
      <c r="I22" s="53" t="s">
        <v>156</v>
      </c>
      <c r="J22" s="59" t="s">
        <v>324</v>
      </c>
      <c r="K22" s="56" t="s">
        <v>344</v>
      </c>
      <c r="L22" s="8" t="s">
        <v>370</v>
      </c>
      <c r="M22" s="56"/>
      <c r="N22" s="56"/>
      <c r="O22" s="56"/>
      <c r="P22" s="56"/>
      <c r="Q22" s="56"/>
    </row>
    <row r="23" spans="1:17" ht="14.25" customHeight="1">
      <c r="A23" s="127" t="s">
        <v>81</v>
      </c>
      <c r="B23" s="127" t="s">
        <v>82</v>
      </c>
      <c r="C23" s="58" t="s">
        <v>642</v>
      </c>
      <c r="D23" s="127" t="s">
        <v>11</v>
      </c>
      <c r="E23" s="56"/>
      <c r="F23" s="53" t="s">
        <v>83</v>
      </c>
      <c r="G23" s="53" t="s">
        <v>84</v>
      </c>
      <c r="H23" s="57" t="s">
        <v>85</v>
      </c>
      <c r="I23" s="53" t="s">
        <v>319</v>
      </c>
      <c r="J23" s="59" t="s">
        <v>325</v>
      </c>
      <c r="K23" s="56" t="s">
        <v>345</v>
      </c>
      <c r="L23" s="8" t="s">
        <v>371</v>
      </c>
      <c r="M23" s="56"/>
      <c r="N23" s="56"/>
      <c r="O23" s="56"/>
      <c r="P23" s="56"/>
      <c r="Q23" s="56"/>
    </row>
    <row r="24" spans="1:17" ht="14.25" customHeight="1">
      <c r="A24" s="127" t="s">
        <v>86</v>
      </c>
      <c r="B24" s="127" t="s">
        <v>82</v>
      </c>
      <c r="C24" s="58" t="s">
        <v>642</v>
      </c>
      <c r="D24" s="127" t="s">
        <v>87</v>
      </c>
      <c r="E24" s="56"/>
      <c r="F24" s="53"/>
      <c r="G24" s="53" t="s">
        <v>88</v>
      </c>
      <c r="H24" s="57" t="s">
        <v>89</v>
      </c>
      <c r="I24" s="128" t="s">
        <v>140</v>
      </c>
      <c r="J24" s="56" t="s">
        <v>140</v>
      </c>
      <c r="K24" s="56" t="s">
        <v>346</v>
      </c>
      <c r="L24" s="8" t="s">
        <v>372</v>
      </c>
      <c r="M24" s="56"/>
      <c r="N24" s="56"/>
      <c r="O24" s="56"/>
      <c r="P24" s="56"/>
      <c r="Q24" s="56"/>
    </row>
    <row r="25" spans="1:17" ht="14.25" customHeight="1">
      <c r="A25" s="127" t="s">
        <v>90</v>
      </c>
      <c r="B25" s="127" t="s">
        <v>91</v>
      </c>
      <c r="C25" s="58" t="s">
        <v>642</v>
      </c>
      <c r="D25" s="127" t="s">
        <v>92</v>
      </c>
      <c r="E25" s="127" t="s">
        <v>73</v>
      </c>
      <c r="F25" s="53" t="s">
        <v>93</v>
      </c>
      <c r="G25" s="53" t="s">
        <v>94</v>
      </c>
      <c r="H25" s="57" t="s">
        <v>95</v>
      </c>
      <c r="I25" s="128" t="s">
        <v>143</v>
      </c>
      <c r="J25" s="56" t="s">
        <v>137</v>
      </c>
      <c r="K25" s="56" t="s">
        <v>347</v>
      </c>
      <c r="L25" s="8" t="s">
        <v>373</v>
      </c>
      <c r="M25" s="56"/>
      <c r="N25" s="56"/>
      <c r="O25" s="56"/>
      <c r="P25" s="56"/>
      <c r="Q25" s="56"/>
    </row>
    <row r="26" spans="1:17" ht="14.25" customHeight="1">
      <c r="A26" s="127" t="s">
        <v>96</v>
      </c>
      <c r="B26" s="127" t="s">
        <v>97</v>
      </c>
      <c r="C26" s="58" t="s">
        <v>642</v>
      </c>
      <c r="D26" s="127" t="s">
        <v>98</v>
      </c>
      <c r="E26" s="56"/>
      <c r="F26" s="53" t="s">
        <v>99</v>
      </c>
      <c r="G26" s="53" t="s">
        <v>56</v>
      </c>
      <c r="H26" s="57" t="s">
        <v>317</v>
      </c>
      <c r="I26" s="53" t="s">
        <v>157</v>
      </c>
      <c r="J26" s="56" t="s">
        <v>326</v>
      </c>
      <c r="K26" s="56" t="s">
        <v>348</v>
      </c>
      <c r="L26" s="8" t="s">
        <v>667</v>
      </c>
      <c r="M26" s="56"/>
      <c r="N26" s="56"/>
      <c r="O26" s="56"/>
      <c r="P26" s="56"/>
      <c r="Q26" s="56"/>
    </row>
    <row r="27" spans="1:17" ht="14.25" customHeight="1">
      <c r="A27" s="127" t="s">
        <v>100</v>
      </c>
      <c r="B27" s="127" t="s">
        <v>97</v>
      </c>
      <c r="C27" s="58" t="s">
        <v>642</v>
      </c>
      <c r="D27" s="127" t="s">
        <v>101</v>
      </c>
      <c r="E27" s="56"/>
      <c r="F27" s="53" t="s">
        <v>102</v>
      </c>
      <c r="G27" s="53" t="s">
        <v>103</v>
      </c>
      <c r="H27" s="57" t="s">
        <v>104</v>
      </c>
      <c r="I27" s="128" t="s">
        <v>144</v>
      </c>
      <c r="J27" s="56" t="s">
        <v>144</v>
      </c>
      <c r="K27" s="56" t="s">
        <v>666</v>
      </c>
      <c r="L27" s="8" t="s">
        <v>374</v>
      </c>
      <c r="M27" s="56"/>
      <c r="N27" s="56"/>
      <c r="O27" s="56"/>
      <c r="P27" s="56"/>
      <c r="Q27" s="56"/>
    </row>
    <row r="28" spans="1:17" ht="14.25" customHeight="1">
      <c r="A28" s="129" t="s">
        <v>105</v>
      </c>
      <c r="B28" s="127" t="s">
        <v>106</v>
      </c>
      <c r="C28" s="58" t="s">
        <v>642</v>
      </c>
      <c r="D28" s="127" t="s">
        <v>43</v>
      </c>
      <c r="E28" s="56"/>
      <c r="F28" s="53" t="s">
        <v>107</v>
      </c>
      <c r="G28" s="53" t="s">
        <v>108</v>
      </c>
      <c r="H28" s="57" t="s">
        <v>109</v>
      </c>
      <c r="I28" s="128" t="s">
        <v>145</v>
      </c>
      <c r="J28" s="56" t="s">
        <v>327</v>
      </c>
      <c r="K28" s="56" t="s">
        <v>665</v>
      </c>
      <c r="L28" s="56"/>
      <c r="M28" s="56"/>
      <c r="N28" s="56"/>
      <c r="O28" s="56"/>
      <c r="P28" s="56"/>
      <c r="Q28" s="56"/>
    </row>
    <row r="29" spans="1:17" ht="14.25" customHeight="1">
      <c r="A29" s="127" t="s">
        <v>110</v>
      </c>
      <c r="B29" s="127" t="s">
        <v>106</v>
      </c>
      <c r="C29" s="58" t="s">
        <v>642</v>
      </c>
      <c r="D29" s="127" t="s">
        <v>31</v>
      </c>
      <c r="E29" s="56"/>
      <c r="F29" s="53" t="s">
        <v>111</v>
      </c>
      <c r="G29" s="53" t="s">
        <v>112</v>
      </c>
      <c r="H29" s="57" t="s">
        <v>318</v>
      </c>
      <c r="I29" s="53" t="s">
        <v>158</v>
      </c>
      <c r="J29" s="56" t="s">
        <v>328</v>
      </c>
      <c r="K29" s="56" t="s">
        <v>349</v>
      </c>
      <c r="L29" s="8" t="s">
        <v>375</v>
      </c>
      <c r="M29" s="56"/>
      <c r="N29" s="56"/>
      <c r="O29" s="56"/>
      <c r="P29" s="56"/>
      <c r="Q29" s="56"/>
    </row>
    <row r="30" spans="1:17" ht="14.25" customHeight="1">
      <c r="A30" s="129" t="s">
        <v>113</v>
      </c>
      <c r="B30" s="127" t="s">
        <v>106</v>
      </c>
      <c r="C30" s="58" t="s">
        <v>642</v>
      </c>
      <c r="D30" s="127" t="s">
        <v>114</v>
      </c>
      <c r="E30" s="56"/>
      <c r="F30" s="53" t="s">
        <v>115</v>
      </c>
      <c r="G30" s="53" t="s">
        <v>116</v>
      </c>
      <c r="H30" s="57" t="s">
        <v>117</v>
      </c>
      <c r="I30" s="128" t="s">
        <v>146</v>
      </c>
      <c r="J30" s="56"/>
      <c r="K30" s="56"/>
      <c r="L30" s="56"/>
      <c r="M30" s="56"/>
      <c r="N30" s="56"/>
      <c r="O30" s="56"/>
      <c r="P30" s="56"/>
      <c r="Q30" s="56"/>
    </row>
    <row r="31" spans="1:17" ht="14.25" customHeight="1">
      <c r="A31" s="127" t="s">
        <v>118</v>
      </c>
      <c r="B31" s="127" t="s">
        <v>119</v>
      </c>
      <c r="C31" s="58" t="s">
        <v>642</v>
      </c>
      <c r="D31" s="127" t="s">
        <v>98</v>
      </c>
      <c r="E31" s="56"/>
      <c r="F31" s="53" t="s">
        <v>120</v>
      </c>
      <c r="G31" s="53" t="s">
        <v>121</v>
      </c>
      <c r="H31" s="57" t="s">
        <v>122</v>
      </c>
      <c r="I31" s="128" t="s">
        <v>147</v>
      </c>
      <c r="J31" s="56" t="s">
        <v>329</v>
      </c>
      <c r="K31" s="56" t="s">
        <v>350</v>
      </c>
      <c r="L31" s="8" t="s">
        <v>376</v>
      </c>
      <c r="M31" s="56"/>
      <c r="N31" s="56"/>
      <c r="O31" s="56"/>
      <c r="P31" s="56"/>
      <c r="Q31" s="56"/>
    </row>
    <row r="32" spans="1:17" ht="14.25" customHeight="1">
      <c r="A32" s="127" t="s">
        <v>123</v>
      </c>
      <c r="B32" s="127" t="s">
        <v>119</v>
      </c>
      <c r="C32" s="58" t="s">
        <v>642</v>
      </c>
      <c r="D32" s="127" t="s">
        <v>124</v>
      </c>
      <c r="E32" s="56"/>
      <c r="F32" s="53" t="s">
        <v>125</v>
      </c>
      <c r="G32" s="53" t="s">
        <v>126</v>
      </c>
      <c r="H32" s="57" t="s">
        <v>127</v>
      </c>
      <c r="I32" s="128" t="s">
        <v>148</v>
      </c>
      <c r="J32" s="56" t="s">
        <v>330</v>
      </c>
      <c r="K32" s="56" t="s">
        <v>351</v>
      </c>
      <c r="L32" s="8" t="s">
        <v>377</v>
      </c>
      <c r="M32" s="56"/>
      <c r="N32" s="56"/>
      <c r="O32" s="56"/>
      <c r="P32" s="56"/>
      <c r="Q32" s="56"/>
    </row>
    <row r="33" spans="1:17" ht="14.25" customHeight="1">
      <c r="A33" s="127" t="s">
        <v>664</v>
      </c>
      <c r="B33" s="127" t="s">
        <v>129</v>
      </c>
      <c r="C33" s="58" t="s">
        <v>642</v>
      </c>
      <c r="D33" s="127" t="s">
        <v>130</v>
      </c>
      <c r="E33" s="56"/>
      <c r="F33" s="53" t="s">
        <v>131</v>
      </c>
      <c r="G33" s="53" t="s">
        <v>132</v>
      </c>
      <c r="H33" s="57" t="s">
        <v>133</v>
      </c>
      <c r="I33" s="128" t="s">
        <v>149</v>
      </c>
      <c r="J33" s="56" t="s">
        <v>331</v>
      </c>
      <c r="K33" s="56" t="s">
        <v>352</v>
      </c>
      <c r="L33" s="8" t="s">
        <v>378</v>
      </c>
      <c r="M33" s="56"/>
      <c r="N33" s="56"/>
      <c r="O33" s="56"/>
      <c r="P33" s="56"/>
      <c r="Q33" s="56"/>
    </row>
    <row r="34" spans="1:17" ht="14.25" customHeight="1">
      <c r="A34" s="127" t="s">
        <v>134</v>
      </c>
      <c r="B34" s="127" t="s">
        <v>97</v>
      </c>
      <c r="C34" s="58" t="s">
        <v>642</v>
      </c>
      <c r="D34" s="56"/>
      <c r="E34" s="56"/>
      <c r="F34" s="53"/>
      <c r="G34" s="56"/>
      <c r="H34" s="57" t="s">
        <v>135</v>
      </c>
      <c r="I34" s="53" t="s">
        <v>150</v>
      </c>
      <c r="J34" s="56" t="s">
        <v>332</v>
      </c>
      <c r="K34" s="56" t="s">
        <v>353</v>
      </c>
      <c r="L34" s="8" t="s">
        <v>379</v>
      </c>
      <c r="M34" s="56"/>
      <c r="N34" s="56"/>
      <c r="O34" s="56"/>
      <c r="P34" s="56"/>
      <c r="Q34" s="56"/>
    </row>
    <row r="35" spans="1:17" ht="14.25" customHeight="1">
      <c r="A35" s="123" t="s">
        <v>260</v>
      </c>
      <c r="B35" s="123" t="s">
        <v>648</v>
      </c>
      <c r="C35" s="125" t="s">
        <v>603</v>
      </c>
      <c r="D35" s="123" t="s">
        <v>114</v>
      </c>
      <c r="E35" s="121" t="s">
        <v>663</v>
      </c>
      <c r="F35" s="122"/>
      <c r="G35" s="120"/>
      <c r="H35" s="121"/>
      <c r="I35" s="120"/>
      <c r="J35" s="120" t="s">
        <v>114</v>
      </c>
      <c r="K35" s="120" t="s">
        <v>386</v>
      </c>
      <c r="L35" s="8" t="s">
        <v>387</v>
      </c>
      <c r="M35" s="120"/>
      <c r="N35" s="120"/>
      <c r="O35" s="120"/>
      <c r="P35" s="120"/>
      <c r="Q35" s="120"/>
    </row>
    <row r="36" spans="1:17" ht="14.25" customHeight="1">
      <c r="A36" s="123" t="s">
        <v>662</v>
      </c>
      <c r="B36" s="123" t="s">
        <v>648</v>
      </c>
      <c r="C36" s="123" t="s">
        <v>603</v>
      </c>
      <c r="D36" s="123" t="s">
        <v>72</v>
      </c>
      <c r="E36" s="120"/>
      <c r="F36" s="122"/>
      <c r="G36" s="120"/>
      <c r="H36" s="121"/>
      <c r="I36" s="120"/>
      <c r="J36" s="120" t="s">
        <v>114</v>
      </c>
      <c r="K36" s="120" t="s">
        <v>388</v>
      </c>
      <c r="L36" s="8" t="s">
        <v>389</v>
      </c>
      <c r="M36" s="120"/>
      <c r="N36" s="120"/>
      <c r="O36" s="120"/>
      <c r="P36" s="120"/>
      <c r="Q36" s="120"/>
    </row>
    <row r="37" spans="1:17" ht="14.25" customHeight="1">
      <c r="A37" s="123" t="s">
        <v>661</v>
      </c>
      <c r="B37" s="123" t="s">
        <v>648</v>
      </c>
      <c r="C37" s="123" t="s">
        <v>642</v>
      </c>
      <c r="D37" s="123" t="s">
        <v>439</v>
      </c>
      <c r="E37" s="120"/>
      <c r="F37" s="122"/>
      <c r="G37" s="120"/>
      <c r="H37" s="121"/>
      <c r="I37" s="120"/>
      <c r="J37" s="120" t="s">
        <v>390</v>
      </c>
      <c r="K37" s="120" t="s">
        <v>391</v>
      </c>
      <c r="L37" s="8" t="s">
        <v>392</v>
      </c>
      <c r="M37" s="120"/>
      <c r="N37" s="120"/>
      <c r="O37" s="120"/>
      <c r="P37" s="120"/>
      <c r="Q37" s="120"/>
    </row>
    <row r="38" spans="1:17" ht="14.25" customHeight="1">
      <c r="A38" s="123" t="s">
        <v>660</v>
      </c>
      <c r="B38" s="123" t="s">
        <v>659</v>
      </c>
      <c r="C38" s="123" t="s">
        <v>603</v>
      </c>
      <c r="D38" s="123" t="s">
        <v>393</v>
      </c>
      <c r="E38" s="120"/>
      <c r="F38" s="122"/>
      <c r="G38" s="120"/>
      <c r="H38" s="121"/>
      <c r="I38" s="120"/>
      <c r="J38" s="120" t="s">
        <v>393</v>
      </c>
      <c r="K38" s="120" t="s">
        <v>121</v>
      </c>
      <c r="L38" s="8" t="s">
        <v>394</v>
      </c>
      <c r="M38" s="120"/>
      <c r="N38" s="120"/>
      <c r="O38" s="120"/>
      <c r="P38" s="120"/>
      <c r="Q38" s="120"/>
    </row>
    <row r="39" spans="1:17" ht="14.25" customHeight="1">
      <c r="A39" s="123" t="s">
        <v>658</v>
      </c>
      <c r="B39" s="123" t="s">
        <v>648</v>
      </c>
      <c r="C39" s="123" t="s">
        <v>603</v>
      </c>
      <c r="D39" s="123" t="s">
        <v>444</v>
      </c>
      <c r="E39" s="120"/>
      <c r="F39" s="122"/>
      <c r="G39" s="120"/>
      <c r="H39" s="121"/>
      <c r="I39" s="120"/>
      <c r="J39" s="120" t="s">
        <v>395</v>
      </c>
      <c r="K39" s="120" t="s">
        <v>396</v>
      </c>
      <c r="L39" s="8" t="s">
        <v>397</v>
      </c>
      <c r="M39" s="120"/>
      <c r="N39" s="120"/>
      <c r="O39" s="120"/>
      <c r="P39" s="120"/>
      <c r="Q39" s="120"/>
    </row>
    <row r="40" spans="1:17" ht="14.25" customHeight="1">
      <c r="A40" s="123" t="s">
        <v>657</v>
      </c>
      <c r="B40" s="123" t="s">
        <v>648</v>
      </c>
      <c r="C40" s="123" t="s">
        <v>603</v>
      </c>
      <c r="D40" s="123" t="s">
        <v>444</v>
      </c>
      <c r="E40" s="120"/>
      <c r="F40" s="122"/>
      <c r="G40" s="120"/>
      <c r="H40" s="121"/>
      <c r="I40" s="120"/>
      <c r="J40" s="120" t="s">
        <v>398</v>
      </c>
      <c r="K40" s="120" t="s">
        <v>399</v>
      </c>
      <c r="L40" s="8" t="s">
        <v>400</v>
      </c>
      <c r="M40" s="120"/>
      <c r="N40" s="120"/>
      <c r="O40" s="120"/>
      <c r="P40" s="120"/>
      <c r="Q40" s="120"/>
    </row>
    <row r="41" spans="1:17" ht="14.25" customHeight="1">
      <c r="A41" s="123" t="s">
        <v>656</v>
      </c>
      <c r="B41" s="123" t="s">
        <v>648</v>
      </c>
      <c r="C41" s="123" t="s">
        <v>603</v>
      </c>
      <c r="D41" s="123" t="s">
        <v>56</v>
      </c>
      <c r="E41" s="120"/>
      <c r="F41" s="122"/>
      <c r="G41" s="120"/>
      <c r="H41" s="121"/>
      <c r="I41" s="120"/>
      <c r="J41" s="120" t="s">
        <v>56</v>
      </c>
      <c r="K41" s="120" t="s">
        <v>56</v>
      </c>
      <c r="L41" s="8" t="s">
        <v>401</v>
      </c>
      <c r="M41" s="120"/>
      <c r="N41" s="120"/>
      <c r="O41" s="120"/>
      <c r="P41" s="120"/>
      <c r="Q41" s="120"/>
    </row>
    <row r="42" spans="1:17" ht="14.25" customHeight="1">
      <c r="A42" s="123" t="s">
        <v>655</v>
      </c>
      <c r="B42" s="123" t="s">
        <v>648</v>
      </c>
      <c r="C42" s="123" t="s">
        <v>642</v>
      </c>
      <c r="D42" s="123" t="s">
        <v>114</v>
      </c>
      <c r="E42" s="120"/>
      <c r="F42" s="122"/>
      <c r="G42" s="120"/>
      <c r="H42" s="121"/>
      <c r="I42" s="120"/>
      <c r="J42" s="120" t="s">
        <v>402</v>
      </c>
      <c r="K42" s="120" t="s">
        <v>87</v>
      </c>
      <c r="L42" s="8" t="s">
        <v>403</v>
      </c>
      <c r="M42" s="120"/>
      <c r="N42" s="120"/>
      <c r="O42" s="120"/>
      <c r="P42" s="120"/>
      <c r="Q42" s="120"/>
    </row>
    <row r="43" spans="1:17" ht="14.25" customHeight="1">
      <c r="A43" s="123" t="s">
        <v>212</v>
      </c>
      <c r="B43" s="123" t="s">
        <v>648</v>
      </c>
      <c r="C43" s="123" t="s">
        <v>603</v>
      </c>
      <c r="D43" s="123" t="s">
        <v>56</v>
      </c>
      <c r="E43" s="120"/>
      <c r="F43" s="122"/>
      <c r="G43" s="120"/>
      <c r="H43" s="121"/>
      <c r="I43" s="120"/>
      <c r="J43" s="120" t="s">
        <v>56</v>
      </c>
      <c r="K43" s="120" t="s">
        <v>47</v>
      </c>
      <c r="L43" s="8" t="s">
        <v>403</v>
      </c>
      <c r="M43" s="120"/>
      <c r="N43" s="120"/>
      <c r="O43" s="120"/>
      <c r="P43" s="120"/>
      <c r="Q43" s="120"/>
    </row>
    <row r="44" spans="1:17" ht="14.25" customHeight="1">
      <c r="A44" s="123" t="s">
        <v>654</v>
      </c>
      <c r="B44" s="123" t="s">
        <v>648</v>
      </c>
      <c r="C44" s="123" t="s">
        <v>603</v>
      </c>
      <c r="D44" s="123" t="s">
        <v>56</v>
      </c>
      <c r="E44" s="120"/>
      <c r="F44" s="122"/>
      <c r="G44" s="120"/>
      <c r="H44" s="121"/>
      <c r="I44" s="120"/>
      <c r="J44" s="120" t="s">
        <v>404</v>
      </c>
      <c r="K44" s="120" t="s">
        <v>405</v>
      </c>
      <c r="L44" s="8" t="s">
        <v>406</v>
      </c>
      <c r="M44" s="120"/>
      <c r="N44" s="120"/>
      <c r="O44" s="120"/>
      <c r="P44" s="120"/>
      <c r="Q44" s="120"/>
    </row>
    <row r="45" spans="1:17" ht="14.25" customHeight="1">
      <c r="A45" s="123" t="s">
        <v>653</v>
      </c>
      <c r="B45" s="123" t="s">
        <v>648</v>
      </c>
      <c r="C45" s="123" t="s">
        <v>603</v>
      </c>
      <c r="D45" s="123" t="s">
        <v>114</v>
      </c>
      <c r="E45" s="120"/>
      <c r="F45" s="122"/>
      <c r="G45" s="120"/>
      <c r="H45" s="121"/>
      <c r="I45" s="120"/>
      <c r="J45" s="120" t="s">
        <v>407</v>
      </c>
      <c r="K45" s="120" t="s">
        <v>11</v>
      </c>
      <c r="L45" s="8" t="s">
        <v>408</v>
      </c>
      <c r="M45" s="120"/>
      <c r="N45" s="120"/>
      <c r="O45" s="120"/>
      <c r="P45" s="120"/>
      <c r="Q45" s="120"/>
    </row>
    <row r="46" spans="1:17" ht="14.25" customHeight="1">
      <c r="A46" s="123" t="s">
        <v>652</v>
      </c>
      <c r="B46" s="123" t="s">
        <v>648</v>
      </c>
      <c r="C46" s="123" t="s">
        <v>603</v>
      </c>
      <c r="D46" s="123" t="s">
        <v>121</v>
      </c>
      <c r="E46" s="123" t="s">
        <v>647</v>
      </c>
      <c r="F46" s="122"/>
      <c r="G46" s="120"/>
      <c r="H46" s="121"/>
      <c r="I46" s="120"/>
      <c r="J46" s="126" t="s">
        <v>651</v>
      </c>
      <c r="K46" s="120" t="s">
        <v>409</v>
      </c>
      <c r="L46" s="8" t="s">
        <v>410</v>
      </c>
      <c r="M46" s="120"/>
      <c r="N46" s="120"/>
      <c r="O46" s="120"/>
      <c r="P46" s="120"/>
      <c r="Q46" s="120"/>
    </row>
    <row r="47" spans="1:17" ht="14.25" customHeight="1">
      <c r="A47" s="123" t="s">
        <v>650</v>
      </c>
      <c r="B47" s="123" t="s">
        <v>648</v>
      </c>
      <c r="C47" s="123" t="s">
        <v>603</v>
      </c>
      <c r="D47" s="123" t="s">
        <v>72</v>
      </c>
      <c r="E47" s="123" t="s">
        <v>647</v>
      </c>
      <c r="F47" s="122"/>
      <c r="G47" s="120"/>
      <c r="H47" s="121"/>
      <c r="I47" s="120"/>
      <c r="J47" s="120" t="s">
        <v>411</v>
      </c>
      <c r="K47" s="120" t="s">
        <v>11</v>
      </c>
      <c r="L47" s="8" t="s">
        <v>412</v>
      </c>
      <c r="M47" s="120"/>
      <c r="N47" s="120"/>
      <c r="O47" s="120"/>
      <c r="P47" s="120"/>
      <c r="Q47" s="120"/>
    </row>
    <row r="48" spans="1:17" ht="14.25" customHeight="1">
      <c r="A48" s="123" t="s">
        <v>649</v>
      </c>
      <c r="B48" s="123" t="s">
        <v>648</v>
      </c>
      <c r="C48" s="123" t="s">
        <v>642</v>
      </c>
      <c r="D48" s="123" t="s">
        <v>114</v>
      </c>
      <c r="E48" s="123" t="s">
        <v>647</v>
      </c>
      <c r="F48" s="122"/>
      <c r="G48" s="120"/>
      <c r="H48" s="121"/>
      <c r="I48" s="120"/>
      <c r="J48" s="120" t="s">
        <v>383</v>
      </c>
      <c r="K48" s="120" t="s">
        <v>384</v>
      </c>
      <c r="L48" s="8" t="s">
        <v>385</v>
      </c>
      <c r="M48" s="120"/>
      <c r="N48" s="120"/>
      <c r="O48" s="120"/>
      <c r="P48" s="120"/>
      <c r="Q48" s="120"/>
    </row>
    <row r="49" spans="1:17" ht="14.25" customHeight="1">
      <c r="A49" s="123" t="s">
        <v>217</v>
      </c>
      <c r="B49" s="123" t="s">
        <v>643</v>
      </c>
      <c r="C49" s="123" t="s">
        <v>642</v>
      </c>
      <c r="D49" s="123" t="s">
        <v>390</v>
      </c>
      <c r="E49" s="121" t="s">
        <v>646</v>
      </c>
      <c r="F49" s="122"/>
      <c r="G49" s="120"/>
      <c r="H49" s="121"/>
      <c r="I49" s="120"/>
      <c r="J49" s="120" t="s">
        <v>413</v>
      </c>
      <c r="K49" s="120" t="s">
        <v>414</v>
      </c>
      <c r="L49" s="8" t="s">
        <v>415</v>
      </c>
      <c r="M49" s="120"/>
      <c r="N49" s="120"/>
      <c r="O49" s="120"/>
      <c r="P49" s="120"/>
      <c r="Q49" s="120"/>
    </row>
    <row r="50" spans="1:17" ht="14.25" customHeight="1">
      <c r="A50" s="123" t="s">
        <v>218</v>
      </c>
      <c r="B50" s="123" t="s">
        <v>643</v>
      </c>
      <c r="C50" s="123" t="s">
        <v>642</v>
      </c>
      <c r="D50" s="123" t="s">
        <v>429</v>
      </c>
      <c r="E50" s="120"/>
      <c r="F50" s="122"/>
      <c r="G50" s="120"/>
      <c r="H50" s="121"/>
      <c r="I50" s="120"/>
      <c r="J50" s="120" t="s">
        <v>416</v>
      </c>
      <c r="K50" s="120" t="s">
        <v>417</v>
      </c>
      <c r="L50" s="8" t="s">
        <v>418</v>
      </c>
      <c r="M50" s="120"/>
      <c r="N50" s="120"/>
      <c r="O50" s="120"/>
      <c r="P50" s="120"/>
      <c r="Q50" s="120"/>
    </row>
    <row r="51" spans="1:17" ht="14.25" customHeight="1">
      <c r="A51" s="123" t="s">
        <v>645</v>
      </c>
      <c r="B51" s="123" t="s">
        <v>643</v>
      </c>
      <c r="C51" s="123" t="s">
        <v>642</v>
      </c>
      <c r="D51" s="123" t="s">
        <v>461</v>
      </c>
      <c r="E51" s="120"/>
      <c r="F51" s="122"/>
      <c r="G51" s="120"/>
      <c r="H51" s="121"/>
      <c r="I51" s="120"/>
      <c r="J51" s="120" t="s">
        <v>419</v>
      </c>
      <c r="K51" s="120" t="s">
        <v>420</v>
      </c>
      <c r="L51" s="8" t="s">
        <v>421</v>
      </c>
      <c r="M51" s="120"/>
      <c r="N51" s="120"/>
      <c r="O51" s="120"/>
      <c r="P51" s="120"/>
      <c r="Q51" s="120"/>
    </row>
    <row r="52" spans="1:17" ht="14.25" customHeight="1">
      <c r="A52" s="123" t="s">
        <v>225</v>
      </c>
      <c r="B52" s="123" t="s">
        <v>643</v>
      </c>
      <c r="C52" s="123" t="s">
        <v>642</v>
      </c>
      <c r="D52" s="123" t="s">
        <v>429</v>
      </c>
      <c r="E52" s="120"/>
      <c r="F52" s="122"/>
      <c r="G52" s="120"/>
      <c r="H52" s="121"/>
      <c r="I52" s="120"/>
      <c r="J52" s="120" t="s">
        <v>423</v>
      </c>
      <c r="K52" s="120" t="s">
        <v>424</v>
      </c>
      <c r="L52" s="8" t="s">
        <v>425</v>
      </c>
      <c r="M52" s="120"/>
      <c r="N52" s="120"/>
      <c r="O52" s="120"/>
      <c r="P52" s="120"/>
      <c r="Q52" s="120"/>
    </row>
    <row r="53" spans="1:17" ht="14.25" customHeight="1">
      <c r="A53" s="123" t="s">
        <v>216</v>
      </c>
      <c r="B53" s="123" t="s">
        <v>643</v>
      </c>
      <c r="C53" s="123" t="s">
        <v>642</v>
      </c>
      <c r="D53" s="123" t="s">
        <v>507</v>
      </c>
      <c r="E53" s="120"/>
      <c r="F53" s="122"/>
      <c r="G53" s="120"/>
      <c r="H53" s="121"/>
      <c r="I53" s="120"/>
      <c r="J53" s="120" t="s">
        <v>426</v>
      </c>
      <c r="K53" s="120" t="s">
        <v>427</v>
      </c>
      <c r="L53" s="8" t="s">
        <v>428</v>
      </c>
      <c r="M53" s="120"/>
      <c r="N53" s="120"/>
      <c r="O53" s="120"/>
      <c r="P53" s="120"/>
      <c r="Q53" s="120"/>
    </row>
    <row r="54" spans="1:17" ht="14.25" customHeight="1">
      <c r="A54" s="123" t="s">
        <v>644</v>
      </c>
      <c r="B54" s="123" t="s">
        <v>643</v>
      </c>
      <c r="C54" s="123" t="s">
        <v>642</v>
      </c>
      <c r="D54" s="123" t="s">
        <v>429</v>
      </c>
      <c r="E54" s="120"/>
      <c r="F54" s="122"/>
      <c r="G54" s="120"/>
      <c r="H54" s="121"/>
      <c r="I54" s="120"/>
      <c r="J54" s="120" t="s">
        <v>429</v>
      </c>
      <c r="K54" s="120" t="s">
        <v>430</v>
      </c>
      <c r="L54" s="8" t="s">
        <v>431</v>
      </c>
      <c r="M54" s="120"/>
      <c r="N54" s="120"/>
      <c r="O54" s="120"/>
      <c r="P54" s="120"/>
      <c r="Q54" s="120"/>
    </row>
    <row r="55" spans="1:17" ht="14.25" customHeight="1">
      <c r="A55" s="123" t="s">
        <v>215</v>
      </c>
      <c r="B55" s="123" t="s">
        <v>643</v>
      </c>
      <c r="C55" s="123" t="s">
        <v>642</v>
      </c>
      <c r="D55" s="123" t="s">
        <v>132</v>
      </c>
      <c r="E55" s="120"/>
      <c r="F55" s="122"/>
      <c r="G55" s="120"/>
      <c r="H55" s="121"/>
      <c r="I55" s="120"/>
      <c r="J55" s="120" t="s">
        <v>432</v>
      </c>
      <c r="K55" s="120" t="s">
        <v>433</v>
      </c>
      <c r="L55" s="8" t="s">
        <v>434</v>
      </c>
      <c r="M55" s="120"/>
      <c r="N55" s="120"/>
      <c r="O55" s="120"/>
      <c r="P55" s="120"/>
      <c r="Q55" s="120"/>
    </row>
    <row r="56" spans="1:17" ht="14.25" customHeight="1">
      <c r="A56" s="124" t="s">
        <v>641</v>
      </c>
      <c r="B56" s="123" t="s">
        <v>290</v>
      </c>
      <c r="C56" s="123" t="s">
        <v>603</v>
      </c>
      <c r="D56" s="123" t="s">
        <v>439</v>
      </c>
      <c r="E56" s="123" t="s">
        <v>230</v>
      </c>
      <c r="F56" s="122"/>
      <c r="G56" s="120"/>
      <c r="H56" s="121"/>
      <c r="I56" s="120"/>
      <c r="J56" s="120" t="s">
        <v>437</v>
      </c>
      <c r="K56" s="120" t="s">
        <v>438</v>
      </c>
      <c r="L56" s="120"/>
      <c r="M56" s="120"/>
      <c r="N56" s="120"/>
      <c r="O56" s="120"/>
      <c r="P56" s="120"/>
      <c r="Q56" s="120"/>
    </row>
    <row r="57" spans="1:17" ht="14.25" customHeight="1">
      <c r="A57" s="123" t="s">
        <v>640</v>
      </c>
      <c r="B57" s="123" t="s">
        <v>290</v>
      </c>
      <c r="C57" s="123" t="s">
        <v>603</v>
      </c>
      <c r="D57" s="123" t="s">
        <v>439</v>
      </c>
      <c r="E57" s="125" t="s">
        <v>228</v>
      </c>
      <c r="F57" s="122"/>
      <c r="G57" s="120"/>
      <c r="H57" s="121"/>
      <c r="I57" s="120"/>
      <c r="J57" s="120" t="s">
        <v>439</v>
      </c>
      <c r="K57" s="120" t="s">
        <v>440</v>
      </c>
      <c r="L57" s="8" t="s">
        <v>441</v>
      </c>
      <c r="M57" s="120"/>
      <c r="N57" s="120"/>
      <c r="O57" s="120"/>
      <c r="P57" s="120"/>
      <c r="Q57" s="120"/>
    </row>
    <row r="58" spans="1:17" ht="14.25" customHeight="1">
      <c r="A58" s="123" t="s">
        <v>639</v>
      </c>
      <c r="B58" s="123" t="s">
        <v>290</v>
      </c>
      <c r="C58" s="123" t="s">
        <v>603</v>
      </c>
      <c r="D58" s="121" t="s">
        <v>638</v>
      </c>
      <c r="E58" s="123" t="s">
        <v>637</v>
      </c>
      <c r="F58" s="122"/>
      <c r="G58" s="120"/>
      <c r="H58" s="121"/>
      <c r="I58" s="120"/>
      <c r="J58" s="123" t="s">
        <v>442</v>
      </c>
      <c r="K58" s="120"/>
      <c r="L58" s="120"/>
      <c r="M58" s="120"/>
      <c r="N58" s="120"/>
      <c r="O58" s="120"/>
      <c r="P58" s="120"/>
      <c r="Q58" s="120"/>
    </row>
    <row r="59" spans="1:17" ht="14.25" customHeight="1">
      <c r="A59" s="123" t="s">
        <v>636</v>
      </c>
      <c r="B59" s="125" t="s">
        <v>629</v>
      </c>
      <c r="C59" s="123" t="s">
        <v>603</v>
      </c>
      <c r="D59" s="123" t="s">
        <v>507</v>
      </c>
      <c r="E59" s="123" t="s">
        <v>228</v>
      </c>
      <c r="F59" s="122"/>
      <c r="G59" s="120"/>
      <c r="H59" s="121"/>
      <c r="I59" s="120"/>
      <c r="J59" s="120" t="s">
        <v>390</v>
      </c>
      <c r="K59" s="120" t="s">
        <v>390</v>
      </c>
      <c r="L59" s="8" t="s">
        <v>443</v>
      </c>
      <c r="M59" s="120"/>
      <c r="N59" s="120"/>
      <c r="O59" s="120"/>
      <c r="P59" s="120"/>
      <c r="Q59" s="120"/>
    </row>
    <row r="60" spans="1:17" ht="14.25" customHeight="1">
      <c r="A60" s="124" t="s">
        <v>635</v>
      </c>
      <c r="B60" s="125" t="s">
        <v>629</v>
      </c>
      <c r="C60" s="123" t="s">
        <v>603</v>
      </c>
      <c r="D60" s="123" t="s">
        <v>124</v>
      </c>
      <c r="E60" s="123" t="s">
        <v>231</v>
      </c>
      <c r="F60" s="122"/>
      <c r="G60" s="120"/>
      <c r="H60" s="121"/>
      <c r="I60" s="120"/>
      <c r="J60" s="120" t="s">
        <v>444</v>
      </c>
      <c r="K60" s="120" t="s">
        <v>438</v>
      </c>
      <c r="L60" s="120"/>
      <c r="M60" s="120"/>
      <c r="N60" s="120"/>
      <c r="O60" s="120"/>
      <c r="P60" s="120"/>
      <c r="Q60" s="120"/>
    </row>
    <row r="61" spans="1:17" ht="14.25" customHeight="1">
      <c r="A61" s="123" t="s">
        <v>634</v>
      </c>
      <c r="B61" s="125" t="s">
        <v>629</v>
      </c>
      <c r="C61" s="123" t="s">
        <v>603</v>
      </c>
      <c r="D61" s="123" t="s">
        <v>132</v>
      </c>
      <c r="E61" s="125" t="s">
        <v>633</v>
      </c>
      <c r="F61" s="122"/>
      <c r="G61" s="120"/>
      <c r="H61" s="121"/>
      <c r="I61" s="120"/>
      <c r="J61" s="120" t="s">
        <v>132</v>
      </c>
      <c r="K61" s="120" t="s">
        <v>114</v>
      </c>
      <c r="L61" s="8" t="s">
        <v>445</v>
      </c>
      <c r="M61" s="120"/>
      <c r="N61" s="120"/>
      <c r="O61" s="120"/>
      <c r="P61" s="120"/>
      <c r="Q61" s="120"/>
    </row>
    <row r="62" spans="1:17" ht="14.25" customHeight="1">
      <c r="A62" s="123" t="s">
        <v>632</v>
      </c>
      <c r="B62" s="125" t="s">
        <v>629</v>
      </c>
      <c r="C62" s="123" t="s">
        <v>603</v>
      </c>
      <c r="D62" s="123" t="s">
        <v>439</v>
      </c>
      <c r="E62" s="123" t="s">
        <v>229</v>
      </c>
      <c r="F62" s="122"/>
      <c r="G62" s="120"/>
      <c r="H62" s="121"/>
      <c r="I62" s="120"/>
      <c r="J62" s="120" t="s">
        <v>132</v>
      </c>
      <c r="K62" s="120" t="s">
        <v>439</v>
      </c>
      <c r="L62" s="8" t="s">
        <v>446</v>
      </c>
      <c r="M62" s="120"/>
      <c r="N62" s="120"/>
      <c r="O62" s="120"/>
      <c r="P62" s="120"/>
      <c r="Q62" s="120"/>
    </row>
    <row r="63" spans="1:17" ht="14.25" customHeight="1">
      <c r="A63" s="124" t="s">
        <v>631</v>
      </c>
      <c r="B63" s="125" t="s">
        <v>629</v>
      </c>
      <c r="C63" s="123" t="s">
        <v>603</v>
      </c>
      <c r="D63" s="123" t="s">
        <v>439</v>
      </c>
      <c r="E63" s="123" t="s">
        <v>228</v>
      </c>
      <c r="F63" s="122"/>
      <c r="G63" s="120"/>
      <c r="H63" s="121"/>
      <c r="I63" s="120"/>
      <c r="J63" s="120" t="s">
        <v>439</v>
      </c>
      <c r="K63" s="120" t="s">
        <v>447</v>
      </c>
      <c r="L63" s="120" t="s">
        <v>448</v>
      </c>
      <c r="M63" s="120"/>
      <c r="N63" s="120"/>
      <c r="O63" s="120"/>
      <c r="P63" s="120"/>
      <c r="Q63" s="120"/>
    </row>
    <row r="64" spans="1:17" ht="14.25" customHeight="1">
      <c r="A64" s="124" t="s">
        <v>630</v>
      </c>
      <c r="B64" s="125" t="s">
        <v>629</v>
      </c>
      <c r="C64" s="123" t="s">
        <v>603</v>
      </c>
      <c r="D64" s="123" t="s">
        <v>449</v>
      </c>
      <c r="E64" s="123" t="s">
        <v>228</v>
      </c>
      <c r="F64" s="122"/>
      <c r="G64" s="120"/>
      <c r="H64" s="121"/>
      <c r="I64" s="120"/>
      <c r="J64" s="120" t="s">
        <v>449</v>
      </c>
      <c r="K64" s="120" t="s">
        <v>447</v>
      </c>
      <c r="L64" s="120" t="s">
        <v>448</v>
      </c>
      <c r="M64" s="120"/>
      <c r="N64" s="120"/>
      <c r="O64" s="120"/>
      <c r="P64" s="120"/>
      <c r="Q64" s="120"/>
    </row>
    <row r="65" spans="1:17" ht="14.25" customHeight="1">
      <c r="A65" s="123" t="s">
        <v>628</v>
      </c>
      <c r="B65" s="123" t="s">
        <v>289</v>
      </c>
      <c r="C65" s="123" t="s">
        <v>603</v>
      </c>
      <c r="D65" s="123" t="s">
        <v>546</v>
      </c>
      <c r="E65" s="121" t="s">
        <v>627</v>
      </c>
      <c r="F65" s="122"/>
      <c r="G65" s="120"/>
      <c r="H65" s="121"/>
      <c r="I65" s="120"/>
      <c r="J65" s="120" t="s">
        <v>435</v>
      </c>
      <c r="K65" s="120" t="s">
        <v>72</v>
      </c>
      <c r="L65" s="8" t="s">
        <v>436</v>
      </c>
      <c r="M65" s="120"/>
      <c r="N65" s="120"/>
      <c r="O65" s="120"/>
      <c r="P65" s="120"/>
      <c r="Q65" s="120"/>
    </row>
    <row r="66" spans="1:17" ht="14.25" customHeight="1">
      <c r="A66" s="123" t="s">
        <v>626</v>
      </c>
      <c r="B66" s="123" t="s">
        <v>289</v>
      </c>
      <c r="C66" s="123" t="s">
        <v>603</v>
      </c>
      <c r="D66" s="125" t="s">
        <v>538</v>
      </c>
      <c r="E66" s="120"/>
      <c r="F66" s="122"/>
      <c r="G66" s="120"/>
      <c r="H66" s="121"/>
      <c r="I66" s="120"/>
      <c r="J66" s="120" t="s">
        <v>439</v>
      </c>
      <c r="K66" s="120" t="s">
        <v>444</v>
      </c>
      <c r="L66" s="8" t="s">
        <v>450</v>
      </c>
      <c r="M66" s="120"/>
      <c r="N66" s="120"/>
      <c r="O66" s="120"/>
      <c r="P66" s="120"/>
      <c r="Q66" s="120"/>
    </row>
    <row r="67" spans="1:17" ht="14.25" customHeight="1">
      <c r="A67" s="123" t="s">
        <v>625</v>
      </c>
      <c r="B67" s="123" t="s">
        <v>289</v>
      </c>
      <c r="C67" s="123" t="s">
        <v>603</v>
      </c>
      <c r="D67" s="123" t="s">
        <v>439</v>
      </c>
      <c r="E67" s="120"/>
      <c r="F67" s="122"/>
      <c r="G67" s="120"/>
      <c r="H67" s="121"/>
      <c r="I67" s="120"/>
      <c r="J67" s="120" t="s">
        <v>390</v>
      </c>
      <c r="K67" s="120" t="s">
        <v>114</v>
      </c>
      <c r="L67" s="8" t="s">
        <v>451</v>
      </c>
      <c r="M67" s="120"/>
      <c r="N67" s="120"/>
      <c r="O67" s="120"/>
      <c r="P67" s="120"/>
      <c r="Q67" s="120"/>
    </row>
    <row r="68" spans="1:17" ht="14.25" customHeight="1">
      <c r="A68" s="125" t="s">
        <v>624</v>
      </c>
      <c r="B68" s="123" t="s">
        <v>289</v>
      </c>
      <c r="C68" s="123" t="s">
        <v>603</v>
      </c>
      <c r="D68" s="123" t="s">
        <v>132</v>
      </c>
      <c r="E68" s="120"/>
      <c r="F68" s="122"/>
      <c r="G68" s="120"/>
      <c r="H68" s="121"/>
      <c r="I68" s="120"/>
      <c r="J68" s="120" t="s">
        <v>390</v>
      </c>
      <c r="K68" s="120" t="s">
        <v>429</v>
      </c>
      <c r="L68" s="8" t="s">
        <v>421</v>
      </c>
      <c r="M68" s="120"/>
      <c r="N68" s="120"/>
      <c r="O68" s="120"/>
      <c r="P68" s="120"/>
      <c r="Q68" s="120"/>
    </row>
    <row r="69" spans="1:17" ht="14.25" customHeight="1">
      <c r="A69" s="123" t="s">
        <v>623</v>
      </c>
      <c r="B69" s="123" t="s">
        <v>289</v>
      </c>
      <c r="C69" s="123" t="s">
        <v>603</v>
      </c>
      <c r="D69" s="123" t="s">
        <v>439</v>
      </c>
      <c r="E69" s="120"/>
      <c r="F69" s="122"/>
      <c r="G69" s="120"/>
      <c r="H69" s="121"/>
      <c r="I69" s="120"/>
      <c r="J69" s="120" t="s">
        <v>452</v>
      </c>
      <c r="K69" s="120" t="s">
        <v>121</v>
      </c>
      <c r="L69" s="8" t="s">
        <v>453</v>
      </c>
      <c r="M69" s="120"/>
      <c r="N69" s="120"/>
      <c r="O69" s="120"/>
      <c r="P69" s="120"/>
      <c r="Q69" s="120"/>
    </row>
    <row r="70" spans="1:17" ht="14.25" customHeight="1">
      <c r="A70" s="123" t="s">
        <v>457</v>
      </c>
      <c r="B70" s="123" t="s">
        <v>289</v>
      </c>
      <c r="C70" s="123" t="s">
        <v>603</v>
      </c>
      <c r="D70" s="123" t="s">
        <v>439</v>
      </c>
      <c r="E70" s="120"/>
      <c r="F70" s="122"/>
      <c r="G70" s="120"/>
      <c r="H70" s="121"/>
      <c r="I70" s="120"/>
      <c r="J70" s="120" t="s">
        <v>439</v>
      </c>
      <c r="K70" s="120" t="s">
        <v>454</v>
      </c>
      <c r="L70" s="120" t="s">
        <v>455</v>
      </c>
      <c r="M70" s="120"/>
      <c r="N70" s="120"/>
      <c r="O70" s="120"/>
      <c r="P70" s="120"/>
      <c r="Q70" s="120"/>
    </row>
    <row r="71" spans="1:17" ht="14.25" customHeight="1">
      <c r="A71" s="123" t="s">
        <v>458</v>
      </c>
      <c r="B71" s="123" t="s">
        <v>289</v>
      </c>
      <c r="C71" s="123" t="s">
        <v>603</v>
      </c>
      <c r="D71" s="123" t="s">
        <v>439</v>
      </c>
      <c r="E71" s="120"/>
      <c r="F71" s="122"/>
      <c r="G71" s="120"/>
      <c r="H71" s="121"/>
      <c r="I71" s="120"/>
      <c r="J71" s="120" t="s">
        <v>439</v>
      </c>
      <c r="K71" s="120" t="s">
        <v>72</v>
      </c>
      <c r="L71" s="120" t="s">
        <v>456</v>
      </c>
      <c r="M71" s="120"/>
      <c r="N71" s="120"/>
      <c r="O71" s="120"/>
      <c r="P71" s="120"/>
      <c r="Q71" s="120"/>
    </row>
    <row r="72" spans="1:17" ht="14.25" customHeight="1">
      <c r="A72" s="123" t="s">
        <v>459</v>
      </c>
      <c r="B72" s="123" t="s">
        <v>289</v>
      </c>
      <c r="C72" s="123" t="s">
        <v>603</v>
      </c>
      <c r="D72" s="123" t="s">
        <v>390</v>
      </c>
      <c r="E72" s="120"/>
      <c r="F72" s="122"/>
      <c r="G72" s="120"/>
      <c r="H72" s="121"/>
      <c r="I72" s="120"/>
      <c r="J72" s="120" t="s">
        <v>390</v>
      </c>
      <c r="K72" s="120" t="s">
        <v>72</v>
      </c>
      <c r="L72" s="120" t="s">
        <v>464</v>
      </c>
      <c r="M72" s="120"/>
      <c r="N72" s="120"/>
      <c r="O72" s="120"/>
      <c r="P72" s="120"/>
      <c r="Q72" s="120"/>
    </row>
    <row r="73" spans="1:17" ht="14.25" customHeight="1">
      <c r="A73" s="124" t="s">
        <v>622</v>
      </c>
      <c r="B73" s="123" t="s">
        <v>289</v>
      </c>
      <c r="C73" s="123" t="s">
        <v>603</v>
      </c>
      <c r="D73" s="123" t="s">
        <v>98</v>
      </c>
      <c r="E73" s="120"/>
      <c r="F73" s="122"/>
      <c r="G73" s="120"/>
      <c r="H73" s="121"/>
      <c r="I73" s="120"/>
      <c r="J73" s="120" t="s">
        <v>393</v>
      </c>
      <c r="K73" s="120" t="s">
        <v>460</v>
      </c>
      <c r="L73" s="120"/>
      <c r="M73" s="120"/>
      <c r="N73" s="120"/>
      <c r="O73" s="120"/>
      <c r="P73" s="120"/>
      <c r="Q73" s="120"/>
    </row>
    <row r="74" spans="1:17" ht="14.25" customHeight="1">
      <c r="A74" s="123" t="s">
        <v>621</v>
      </c>
      <c r="B74" s="123" t="s">
        <v>289</v>
      </c>
      <c r="C74" s="123" t="s">
        <v>603</v>
      </c>
      <c r="D74" s="123" t="s">
        <v>390</v>
      </c>
      <c r="E74" s="120"/>
      <c r="F74" s="122"/>
      <c r="G74" s="120"/>
      <c r="H74" s="121"/>
      <c r="I74" s="120"/>
      <c r="J74" s="120" t="s">
        <v>461</v>
      </c>
      <c r="K74" s="120" t="s">
        <v>56</v>
      </c>
      <c r="L74" s="8" t="s">
        <v>462</v>
      </c>
      <c r="M74" s="120"/>
      <c r="N74" s="120"/>
      <c r="O74" s="120"/>
      <c r="P74" s="120"/>
      <c r="Q74" s="120"/>
    </row>
    <row r="75" spans="1:17" ht="14.25" customHeight="1">
      <c r="A75" s="124" t="s">
        <v>620</v>
      </c>
      <c r="B75" s="123" t="s">
        <v>289</v>
      </c>
      <c r="C75" s="123" t="s">
        <v>603</v>
      </c>
      <c r="D75" s="123" t="s">
        <v>130</v>
      </c>
      <c r="E75" s="120"/>
      <c r="F75" s="122"/>
      <c r="G75" s="120"/>
      <c r="H75" s="121"/>
      <c r="I75" s="120"/>
      <c r="J75" s="120" t="s">
        <v>124</v>
      </c>
      <c r="K75" s="120" t="s">
        <v>463</v>
      </c>
      <c r="L75" s="120"/>
      <c r="M75" s="120"/>
      <c r="N75" s="120"/>
      <c r="O75" s="120"/>
      <c r="P75" s="120"/>
      <c r="Q75" s="120"/>
    </row>
    <row r="76" spans="1:17" ht="14.25" customHeight="1">
      <c r="A76" s="91" t="s">
        <v>466</v>
      </c>
      <c r="B76" s="91"/>
      <c r="C76" s="91"/>
      <c r="D76" s="91">
        <v>13.5</v>
      </c>
      <c r="E76" s="95" t="s">
        <v>491</v>
      </c>
      <c r="F76" s="119"/>
      <c r="G76" s="95"/>
      <c r="H76" s="118"/>
      <c r="I76" s="95"/>
      <c r="J76" s="95"/>
      <c r="K76" s="95"/>
      <c r="L76" s="95"/>
      <c r="M76" s="95"/>
      <c r="N76" s="95"/>
      <c r="O76" s="95"/>
      <c r="P76" s="95"/>
      <c r="Q76" s="95"/>
    </row>
    <row r="77" spans="1:17" ht="14.25" customHeight="1">
      <c r="A77" s="91" t="s">
        <v>467</v>
      </c>
      <c r="B77" s="91"/>
      <c r="C77" s="91"/>
      <c r="D77" s="91">
        <v>31.1</v>
      </c>
      <c r="E77" s="95" t="s">
        <v>491</v>
      </c>
      <c r="F77" s="119"/>
      <c r="G77" s="95"/>
      <c r="H77" s="118"/>
      <c r="I77" s="95"/>
      <c r="J77" s="95"/>
      <c r="K77" s="95"/>
      <c r="L77" s="95"/>
      <c r="M77" s="95"/>
      <c r="N77" s="95"/>
      <c r="O77" s="95"/>
      <c r="P77" s="95"/>
      <c r="Q77" s="95"/>
    </row>
    <row r="78" spans="1:17" ht="14.25" customHeight="1">
      <c r="A78" s="91" t="s">
        <v>468</v>
      </c>
      <c r="B78" s="91"/>
      <c r="C78" s="91"/>
      <c r="D78" s="91">
        <v>15</v>
      </c>
      <c r="E78" s="95" t="s">
        <v>491</v>
      </c>
      <c r="F78" s="119"/>
      <c r="G78" s="95"/>
      <c r="H78" s="118"/>
      <c r="I78" s="95"/>
      <c r="J78" s="95"/>
      <c r="K78" s="95"/>
      <c r="L78" s="95"/>
      <c r="M78" s="95"/>
      <c r="N78" s="95"/>
      <c r="O78" s="95"/>
      <c r="P78" s="95"/>
      <c r="Q78" s="95"/>
    </row>
    <row r="79" spans="1:17" ht="14.25" customHeight="1">
      <c r="A79" s="91" t="s">
        <v>469</v>
      </c>
      <c r="B79" s="91"/>
      <c r="C79" s="91"/>
      <c r="D79" s="91">
        <v>11.5</v>
      </c>
      <c r="E79" s="95" t="s">
        <v>491</v>
      </c>
      <c r="F79" s="119"/>
      <c r="G79" s="95"/>
      <c r="H79" s="118"/>
      <c r="I79" s="95"/>
      <c r="J79" s="95"/>
      <c r="K79" s="95"/>
      <c r="L79" s="95"/>
      <c r="M79" s="95"/>
      <c r="N79" s="95"/>
      <c r="O79" s="95"/>
      <c r="P79" s="95"/>
      <c r="Q79" s="95"/>
    </row>
    <row r="80" spans="1:17" ht="14.25" customHeight="1">
      <c r="A80" s="91" t="s">
        <v>470</v>
      </c>
      <c r="B80" s="91"/>
      <c r="C80" s="91"/>
      <c r="D80" s="91">
        <v>16</v>
      </c>
      <c r="E80" s="95" t="s">
        <v>491</v>
      </c>
      <c r="F80" s="119"/>
      <c r="G80" s="95"/>
      <c r="H80" s="118"/>
      <c r="I80" s="95"/>
      <c r="J80" s="95"/>
      <c r="K80" s="95"/>
      <c r="L80" s="95"/>
      <c r="M80" s="95"/>
      <c r="N80" s="95"/>
      <c r="O80" s="95"/>
      <c r="P80" s="95"/>
      <c r="Q80" s="95"/>
    </row>
    <row r="81" spans="1:17" ht="14.25" customHeight="1">
      <c r="A81" s="91" t="s">
        <v>471</v>
      </c>
      <c r="B81" s="91"/>
      <c r="C81" s="91"/>
      <c r="D81" s="91">
        <v>16</v>
      </c>
      <c r="E81" s="95" t="s">
        <v>491</v>
      </c>
      <c r="F81" s="119"/>
      <c r="G81" s="95"/>
      <c r="H81" s="118"/>
      <c r="I81" s="95"/>
      <c r="J81" s="95"/>
      <c r="K81" s="95"/>
      <c r="L81" s="95"/>
      <c r="M81" s="95"/>
      <c r="N81" s="95"/>
      <c r="O81" s="95"/>
      <c r="P81" s="95"/>
      <c r="Q81" s="95"/>
    </row>
    <row r="82" spans="1:17" ht="14.25" customHeight="1">
      <c r="A82" s="91" t="s">
        <v>472</v>
      </c>
      <c r="B82" s="91"/>
      <c r="C82" s="91"/>
      <c r="D82" s="91">
        <v>18</v>
      </c>
      <c r="E82" s="95" t="s">
        <v>491</v>
      </c>
      <c r="F82" s="119"/>
      <c r="G82" s="95"/>
      <c r="H82" s="118"/>
      <c r="I82" s="95"/>
      <c r="J82" s="95"/>
      <c r="K82" s="95"/>
      <c r="L82" s="95"/>
      <c r="M82" s="95"/>
      <c r="N82" s="95"/>
      <c r="O82" s="95"/>
      <c r="P82" s="95"/>
      <c r="Q82" s="95"/>
    </row>
    <row r="83" spans="1:17" ht="14.25" customHeight="1">
      <c r="A83" s="91" t="s">
        <v>473</v>
      </c>
      <c r="B83" s="91"/>
      <c r="C83" s="91"/>
      <c r="D83" s="91">
        <v>13.5</v>
      </c>
      <c r="E83" s="95" t="s">
        <v>491</v>
      </c>
      <c r="F83" s="119"/>
      <c r="G83" s="95"/>
      <c r="H83" s="118"/>
      <c r="I83" s="95"/>
      <c r="J83" s="95"/>
      <c r="K83" s="95"/>
      <c r="L83" s="95"/>
      <c r="M83" s="95"/>
      <c r="N83" s="95"/>
      <c r="O83" s="95"/>
      <c r="P83" s="95"/>
      <c r="Q83" s="95"/>
    </row>
    <row r="84" spans="1:17" ht="14.25" customHeight="1">
      <c r="A84" s="91" t="s">
        <v>474</v>
      </c>
      <c r="B84" s="91"/>
      <c r="C84" s="91"/>
      <c r="D84" s="91">
        <v>16</v>
      </c>
      <c r="E84" s="95" t="s">
        <v>491</v>
      </c>
      <c r="F84" s="119"/>
      <c r="G84" s="95"/>
      <c r="H84" s="118"/>
      <c r="I84" s="95"/>
      <c r="J84" s="95"/>
      <c r="K84" s="95"/>
      <c r="L84" s="95"/>
      <c r="M84" s="95"/>
      <c r="N84" s="95"/>
      <c r="O84" s="95"/>
      <c r="P84" s="95"/>
      <c r="Q84" s="95"/>
    </row>
    <row r="85" spans="1:17" ht="14.25" customHeight="1">
      <c r="A85" s="91" t="s">
        <v>475</v>
      </c>
      <c r="B85" s="91"/>
      <c r="C85" s="91"/>
      <c r="D85" s="91">
        <v>10</v>
      </c>
      <c r="E85" s="95" t="s">
        <v>491</v>
      </c>
      <c r="F85" s="119"/>
      <c r="G85" s="95"/>
      <c r="H85" s="118"/>
      <c r="I85" s="95"/>
      <c r="J85" s="95"/>
      <c r="K85" s="95"/>
      <c r="L85" s="95"/>
      <c r="M85" s="95"/>
      <c r="N85" s="95"/>
      <c r="O85" s="95"/>
      <c r="P85" s="95"/>
      <c r="Q85" s="95"/>
    </row>
    <row r="86" spans="1:17" ht="14.25" customHeight="1">
      <c r="A86" s="91" t="s">
        <v>476</v>
      </c>
      <c r="B86" s="91"/>
      <c r="C86" s="91"/>
      <c r="D86" s="91">
        <v>12</v>
      </c>
      <c r="E86" s="95" t="s">
        <v>491</v>
      </c>
      <c r="F86" s="119"/>
      <c r="G86" s="95"/>
      <c r="H86" s="118"/>
      <c r="I86" s="95"/>
      <c r="J86" s="95"/>
      <c r="K86" s="95"/>
      <c r="L86" s="95"/>
      <c r="M86" s="95"/>
      <c r="N86" s="95"/>
      <c r="O86" s="95"/>
      <c r="P86" s="95"/>
      <c r="Q86" s="95"/>
    </row>
    <row r="87" spans="1:17" ht="14.25" customHeight="1">
      <c r="A87" s="91" t="s">
        <v>477</v>
      </c>
      <c r="B87" s="91"/>
      <c r="C87" s="91"/>
      <c r="D87" s="91">
        <v>15</v>
      </c>
      <c r="E87" s="95" t="s">
        <v>491</v>
      </c>
      <c r="F87" s="119"/>
      <c r="G87" s="95"/>
      <c r="H87" s="118"/>
      <c r="I87" s="95"/>
      <c r="J87" s="95"/>
      <c r="K87" s="95"/>
      <c r="L87" s="95"/>
      <c r="M87" s="95"/>
      <c r="N87" s="95"/>
      <c r="O87" s="95"/>
      <c r="P87" s="95"/>
      <c r="Q87" s="95"/>
    </row>
    <row r="88" spans="1:17" ht="14.25" customHeight="1">
      <c r="A88" s="91" t="s">
        <v>478</v>
      </c>
      <c r="B88" s="91"/>
      <c r="C88" s="91"/>
      <c r="D88" s="91">
        <v>18</v>
      </c>
      <c r="E88" s="95" t="s">
        <v>491</v>
      </c>
      <c r="F88" s="119"/>
      <c r="G88" s="95"/>
      <c r="H88" s="118"/>
      <c r="I88" s="95"/>
      <c r="J88" s="95"/>
      <c r="K88" s="95"/>
      <c r="L88" s="95"/>
      <c r="M88" s="95"/>
      <c r="N88" s="95"/>
      <c r="O88" s="95"/>
      <c r="P88" s="95"/>
      <c r="Q88" s="95"/>
    </row>
    <row r="89" spans="1:17" ht="14.25" customHeight="1">
      <c r="A89" s="91" t="s">
        <v>479</v>
      </c>
      <c r="B89" s="91"/>
      <c r="C89" s="91"/>
      <c r="D89" s="91">
        <v>18</v>
      </c>
      <c r="E89" s="95" t="s">
        <v>491</v>
      </c>
      <c r="F89" s="119"/>
      <c r="G89" s="95"/>
      <c r="H89" s="118"/>
      <c r="I89" s="95"/>
      <c r="J89" s="95"/>
      <c r="K89" s="95"/>
      <c r="L89" s="95"/>
      <c r="M89" s="95"/>
      <c r="N89" s="95"/>
      <c r="O89" s="95"/>
      <c r="P89" s="95"/>
      <c r="Q89" s="95"/>
    </row>
    <row r="90" spans="1:17" ht="14.25" customHeight="1">
      <c r="A90" s="91" t="s">
        <v>480</v>
      </c>
      <c r="B90" s="91"/>
      <c r="C90" s="91"/>
      <c r="D90" s="91">
        <v>15</v>
      </c>
      <c r="E90" s="95" t="s">
        <v>491</v>
      </c>
      <c r="F90" s="119"/>
      <c r="G90" s="95"/>
      <c r="H90" s="118"/>
      <c r="I90" s="95"/>
      <c r="J90" s="95"/>
      <c r="K90" s="95"/>
      <c r="L90" s="95"/>
      <c r="M90" s="95"/>
      <c r="N90" s="95"/>
      <c r="O90" s="95"/>
      <c r="P90" s="95"/>
      <c r="Q90" s="95"/>
    </row>
    <row r="91" spans="1:17" ht="14.25" customHeight="1">
      <c r="A91" s="91" t="s">
        <v>481</v>
      </c>
      <c r="B91" s="91"/>
      <c r="C91" s="91"/>
      <c r="D91" s="91">
        <v>14</v>
      </c>
      <c r="E91" s="95" t="s">
        <v>491</v>
      </c>
      <c r="F91" s="119"/>
      <c r="G91" s="95"/>
      <c r="H91" s="118"/>
      <c r="I91" s="95"/>
      <c r="J91" s="95"/>
      <c r="K91" s="95"/>
      <c r="L91" s="95"/>
      <c r="M91" s="95"/>
      <c r="N91" s="95"/>
      <c r="O91" s="95"/>
      <c r="P91" s="95"/>
      <c r="Q91" s="95"/>
    </row>
    <row r="92" spans="1:17" ht="14.25" customHeight="1">
      <c r="A92" s="91" t="s">
        <v>482</v>
      </c>
      <c r="B92" s="91"/>
      <c r="C92" s="91"/>
      <c r="D92" s="91">
        <v>12.5</v>
      </c>
      <c r="E92" s="95" t="s">
        <v>491</v>
      </c>
      <c r="F92" s="119"/>
      <c r="G92" s="95"/>
      <c r="H92" s="118"/>
      <c r="I92" s="95"/>
      <c r="J92" s="95"/>
      <c r="K92" s="95"/>
      <c r="L92" s="95"/>
      <c r="M92" s="95"/>
      <c r="N92" s="95"/>
      <c r="O92" s="95"/>
      <c r="P92" s="95"/>
      <c r="Q92" s="95"/>
    </row>
    <row r="93" spans="1:17" ht="14.25" customHeight="1">
      <c r="A93" s="91" t="s">
        <v>483</v>
      </c>
      <c r="B93" s="91"/>
      <c r="C93" s="91"/>
      <c r="D93" s="91">
        <v>18</v>
      </c>
      <c r="E93" s="95" t="s">
        <v>491</v>
      </c>
      <c r="F93" s="119"/>
      <c r="G93" s="95"/>
      <c r="H93" s="118"/>
      <c r="I93" s="95"/>
      <c r="J93" s="95"/>
      <c r="K93" s="95"/>
      <c r="L93" s="95"/>
      <c r="M93" s="95"/>
      <c r="N93" s="95"/>
      <c r="O93" s="95"/>
      <c r="P93" s="95"/>
      <c r="Q93" s="95"/>
    </row>
    <row r="94" spans="1:17" ht="14.25" customHeight="1">
      <c r="A94" s="91" t="s">
        <v>484</v>
      </c>
      <c r="B94" s="91"/>
      <c r="C94" s="91"/>
      <c r="D94" s="91">
        <v>14</v>
      </c>
      <c r="E94" s="95" t="s">
        <v>491</v>
      </c>
      <c r="F94" s="119"/>
      <c r="G94" s="95"/>
      <c r="H94" s="118"/>
      <c r="I94" s="95"/>
      <c r="J94" s="95"/>
      <c r="K94" s="95"/>
      <c r="L94" s="95"/>
      <c r="M94" s="95"/>
      <c r="N94" s="95"/>
      <c r="O94" s="95"/>
      <c r="P94" s="95"/>
      <c r="Q94" s="95"/>
    </row>
    <row r="95" spans="1:17" ht="14.25" customHeight="1">
      <c r="A95" s="91" t="s">
        <v>485</v>
      </c>
      <c r="B95" s="91"/>
      <c r="C95" s="91"/>
      <c r="D95" s="91">
        <v>15</v>
      </c>
      <c r="E95" s="95" t="s">
        <v>491</v>
      </c>
      <c r="F95" s="119"/>
      <c r="G95" s="95"/>
      <c r="H95" s="118"/>
      <c r="I95" s="95"/>
      <c r="J95" s="95"/>
      <c r="K95" s="95"/>
      <c r="L95" s="95"/>
      <c r="M95" s="95"/>
      <c r="N95" s="95"/>
      <c r="O95" s="95"/>
      <c r="P95" s="95"/>
      <c r="Q95" s="95"/>
    </row>
    <row r="96" spans="1:17" ht="14.25" customHeight="1">
      <c r="A96" s="91" t="s">
        <v>486</v>
      </c>
      <c r="B96" s="91"/>
      <c r="C96" s="91"/>
      <c r="D96" s="91">
        <v>16</v>
      </c>
      <c r="E96" s="95" t="s">
        <v>491</v>
      </c>
      <c r="F96" s="119"/>
      <c r="G96" s="95"/>
      <c r="H96" s="118"/>
      <c r="I96" s="95"/>
      <c r="J96" s="95"/>
      <c r="K96" s="95"/>
      <c r="L96" s="95"/>
      <c r="M96" s="95"/>
      <c r="N96" s="95"/>
      <c r="O96" s="95"/>
      <c r="P96" s="95"/>
      <c r="Q96" s="95"/>
    </row>
    <row r="97" spans="1:17" ht="14.25" customHeight="1">
      <c r="A97" s="91" t="s">
        <v>487</v>
      </c>
      <c r="B97" s="91"/>
      <c r="C97" s="91"/>
      <c r="D97" s="91">
        <v>10</v>
      </c>
      <c r="E97" s="95" t="s">
        <v>491</v>
      </c>
      <c r="F97" s="119"/>
      <c r="G97" s="95"/>
      <c r="H97" s="118"/>
      <c r="I97" s="95"/>
      <c r="J97" s="95"/>
      <c r="K97" s="95"/>
      <c r="L97" s="95"/>
      <c r="M97" s="95"/>
      <c r="N97" s="95"/>
      <c r="O97" s="95"/>
      <c r="P97" s="95"/>
      <c r="Q97" s="95"/>
    </row>
    <row r="98" spans="1:17" ht="14.25" customHeight="1">
      <c r="A98" s="91" t="s">
        <v>488</v>
      </c>
      <c r="B98" s="91"/>
      <c r="C98" s="91"/>
      <c r="D98" s="91">
        <v>12</v>
      </c>
      <c r="E98" s="95" t="s">
        <v>491</v>
      </c>
      <c r="F98" s="119"/>
      <c r="G98" s="95"/>
      <c r="H98" s="118"/>
      <c r="I98" s="95"/>
      <c r="J98" s="95"/>
      <c r="K98" s="95"/>
      <c r="L98" s="95"/>
      <c r="M98" s="95"/>
      <c r="N98" s="95"/>
      <c r="O98" s="95"/>
      <c r="P98" s="95"/>
      <c r="Q98" s="95"/>
    </row>
    <row r="99" spans="1:17" ht="14.25" customHeight="1">
      <c r="A99" s="91" t="s">
        <v>489</v>
      </c>
      <c r="B99" s="91"/>
      <c r="C99" s="91"/>
      <c r="D99" s="91">
        <v>17</v>
      </c>
      <c r="E99" s="95" t="s">
        <v>491</v>
      </c>
      <c r="F99" s="119"/>
      <c r="G99" s="95"/>
      <c r="H99" s="118"/>
      <c r="I99" s="95"/>
      <c r="J99" s="95"/>
      <c r="K99" s="95"/>
      <c r="L99" s="95"/>
      <c r="M99" s="95"/>
      <c r="N99" s="95"/>
      <c r="O99" s="95"/>
      <c r="P99" s="95"/>
      <c r="Q99" s="95"/>
    </row>
    <row r="100" spans="1:17" ht="14.25" customHeight="1">
      <c r="A100" s="91" t="s">
        <v>490</v>
      </c>
      <c r="B100" s="91"/>
      <c r="C100" s="91"/>
      <c r="D100" s="91">
        <v>17</v>
      </c>
      <c r="E100" s="95" t="s">
        <v>491</v>
      </c>
      <c r="F100" s="119"/>
      <c r="G100" s="95"/>
      <c r="H100" s="118"/>
      <c r="I100" s="95"/>
      <c r="J100" s="95"/>
      <c r="K100" s="95"/>
      <c r="L100" s="95"/>
      <c r="M100" s="95"/>
      <c r="N100" s="95"/>
      <c r="O100" s="95"/>
      <c r="P100" s="95"/>
      <c r="Q100" s="95"/>
    </row>
    <row r="101" spans="1:17" ht="14.25" customHeight="1">
      <c r="A101" s="33" t="s">
        <v>244</v>
      </c>
      <c r="B101" s="33" t="s">
        <v>602</v>
      </c>
      <c r="C101" s="33" t="s">
        <v>603</v>
      </c>
      <c r="D101" s="33" t="s">
        <v>429</v>
      </c>
      <c r="E101" s="33" t="s">
        <v>492</v>
      </c>
      <c r="F101" s="33"/>
      <c r="G101" s="33"/>
      <c r="H101" s="33"/>
      <c r="I101" s="33"/>
      <c r="J101" s="33" t="s">
        <v>495</v>
      </c>
      <c r="K101" s="33" t="s">
        <v>393</v>
      </c>
      <c r="L101" s="33">
        <v>17</v>
      </c>
      <c r="M101" s="33"/>
      <c r="N101" s="33"/>
      <c r="O101" s="33"/>
      <c r="P101" s="33"/>
      <c r="Q101" s="33"/>
    </row>
    <row r="102" spans="1:17" ht="14.25" customHeight="1">
      <c r="A102" s="33" t="s">
        <v>619</v>
      </c>
      <c r="B102" s="33" t="s">
        <v>602</v>
      </c>
      <c r="C102" s="33" t="s">
        <v>603</v>
      </c>
      <c r="D102" s="33" t="s">
        <v>72</v>
      </c>
      <c r="E102" s="33" t="s">
        <v>492</v>
      </c>
      <c r="F102" s="33"/>
      <c r="G102" s="33"/>
      <c r="H102" s="33"/>
      <c r="I102" s="33"/>
      <c r="J102" s="33" t="s">
        <v>496</v>
      </c>
      <c r="K102" s="33" t="s">
        <v>497</v>
      </c>
      <c r="L102" s="33">
        <v>15</v>
      </c>
      <c r="M102" s="33"/>
      <c r="N102" s="33"/>
      <c r="O102" s="33"/>
      <c r="P102" s="33"/>
      <c r="Q102" s="33"/>
    </row>
    <row r="103" spans="1:17" ht="14.25" customHeight="1">
      <c r="A103" s="33" t="s">
        <v>246</v>
      </c>
      <c r="B103" s="33" t="s">
        <v>602</v>
      </c>
      <c r="C103" s="33" t="s">
        <v>603</v>
      </c>
      <c r="D103" s="33" t="s">
        <v>124</v>
      </c>
      <c r="E103" s="33" t="s">
        <v>492</v>
      </c>
      <c r="F103" s="33"/>
      <c r="G103" s="33"/>
      <c r="H103" s="33"/>
      <c r="I103" s="33"/>
      <c r="J103" s="33" t="s">
        <v>498</v>
      </c>
      <c r="K103" s="33" t="s">
        <v>124</v>
      </c>
      <c r="L103" s="33">
        <v>8</v>
      </c>
      <c r="M103" s="33"/>
      <c r="N103" s="33"/>
      <c r="O103" s="33"/>
      <c r="P103" s="33"/>
      <c r="Q103" s="33"/>
    </row>
    <row r="104" spans="1:17" ht="14.25" customHeight="1">
      <c r="A104" s="33" t="s">
        <v>247</v>
      </c>
      <c r="B104" s="33" t="s">
        <v>602</v>
      </c>
      <c r="C104" s="33" t="s">
        <v>603</v>
      </c>
      <c r="D104" s="33" t="s">
        <v>429</v>
      </c>
      <c r="E104" s="33" t="s">
        <v>492</v>
      </c>
      <c r="F104" s="33"/>
      <c r="G104" s="33"/>
      <c r="H104" s="33"/>
      <c r="I104" s="33"/>
      <c r="J104" s="33" t="s">
        <v>499</v>
      </c>
      <c r="K104" s="33" t="s">
        <v>98</v>
      </c>
      <c r="L104" s="33">
        <v>20</v>
      </c>
      <c r="M104" s="33"/>
      <c r="N104" s="33"/>
      <c r="O104" s="33"/>
      <c r="P104" s="33"/>
      <c r="Q104" s="33"/>
    </row>
    <row r="105" spans="1:17" ht="14.25" customHeight="1">
      <c r="A105" s="33" t="s">
        <v>248</v>
      </c>
      <c r="B105" s="33" t="s">
        <v>602</v>
      </c>
      <c r="C105" s="33" t="s">
        <v>603</v>
      </c>
      <c r="D105" s="33" t="s">
        <v>439</v>
      </c>
      <c r="E105" s="33" t="s">
        <v>492</v>
      </c>
      <c r="F105" s="33"/>
      <c r="G105" s="33"/>
      <c r="H105" s="33"/>
      <c r="I105" s="33"/>
      <c r="J105" s="33" t="s">
        <v>500</v>
      </c>
      <c r="K105" s="33" t="s">
        <v>461</v>
      </c>
      <c r="L105" s="33">
        <v>11</v>
      </c>
      <c r="M105" s="33"/>
      <c r="N105" s="33"/>
      <c r="O105" s="33"/>
      <c r="P105" s="33"/>
      <c r="Q105" s="33"/>
    </row>
    <row r="106" spans="1:17" ht="14.25" customHeight="1">
      <c r="A106" s="33" t="s">
        <v>249</v>
      </c>
      <c r="B106" s="33" t="s">
        <v>602</v>
      </c>
      <c r="C106" s="33" t="s">
        <v>603</v>
      </c>
      <c r="D106" s="33" t="s">
        <v>390</v>
      </c>
      <c r="E106" s="33" t="s">
        <v>492</v>
      </c>
      <c r="F106" s="33"/>
      <c r="G106" s="33"/>
      <c r="H106" s="33"/>
      <c r="I106" s="33"/>
      <c r="J106" s="33" t="s">
        <v>495</v>
      </c>
      <c r="K106" s="33" t="s">
        <v>501</v>
      </c>
      <c r="L106" s="33">
        <v>12</v>
      </c>
      <c r="M106" s="33"/>
      <c r="N106" s="33"/>
      <c r="O106" s="33"/>
      <c r="P106" s="33"/>
      <c r="Q106" s="33"/>
    </row>
    <row r="107" spans="1:17" ht="14.25" customHeight="1">
      <c r="A107" s="33" t="s">
        <v>618</v>
      </c>
      <c r="B107" s="33" t="s">
        <v>602</v>
      </c>
      <c r="C107" s="33" t="s">
        <v>603</v>
      </c>
      <c r="D107" s="33" t="s">
        <v>617</v>
      </c>
      <c r="E107" s="33" t="s">
        <v>492</v>
      </c>
      <c r="F107" s="33"/>
      <c r="G107" s="33"/>
      <c r="H107" s="33"/>
      <c r="I107" s="33"/>
      <c r="J107" s="33" t="s">
        <v>502</v>
      </c>
      <c r="K107" s="33" t="s">
        <v>503</v>
      </c>
      <c r="L107" s="33">
        <v>15</v>
      </c>
      <c r="M107" s="33"/>
      <c r="N107" s="33"/>
      <c r="O107" s="33"/>
      <c r="P107" s="33"/>
      <c r="Q107" s="33"/>
    </row>
    <row r="108" spans="1:17" ht="14.25" customHeight="1">
      <c r="A108" s="33" t="s">
        <v>251</v>
      </c>
      <c r="B108" s="33" t="s">
        <v>602</v>
      </c>
      <c r="C108" s="33" t="s">
        <v>603</v>
      </c>
      <c r="D108" s="33" t="s">
        <v>439</v>
      </c>
      <c r="E108" s="33" t="s">
        <v>492</v>
      </c>
      <c r="F108" s="33"/>
      <c r="G108" s="33"/>
      <c r="H108" s="33"/>
      <c r="I108" s="33"/>
      <c r="J108" s="33" t="s">
        <v>504</v>
      </c>
      <c r="K108" s="33" t="s">
        <v>505</v>
      </c>
      <c r="L108" s="33">
        <v>9</v>
      </c>
      <c r="M108" s="33"/>
      <c r="N108" s="33"/>
      <c r="O108" s="33"/>
      <c r="P108" s="33"/>
      <c r="Q108" s="33"/>
    </row>
    <row r="109" spans="1:17" ht="14.25" customHeight="1">
      <c r="A109" s="33" t="s">
        <v>616</v>
      </c>
      <c r="B109" s="33" t="s">
        <v>602</v>
      </c>
      <c r="C109" s="33" t="s">
        <v>603</v>
      </c>
      <c r="D109" s="33" t="s">
        <v>130</v>
      </c>
      <c r="E109" s="33" t="s">
        <v>492</v>
      </c>
      <c r="F109" s="33"/>
      <c r="G109" s="33"/>
      <c r="H109" s="33"/>
      <c r="I109" s="33"/>
      <c r="J109" s="33" t="s">
        <v>506</v>
      </c>
      <c r="K109" s="33" t="s">
        <v>507</v>
      </c>
      <c r="L109" s="33">
        <v>15</v>
      </c>
      <c r="M109" s="33"/>
      <c r="N109" s="33"/>
      <c r="O109" s="33"/>
      <c r="P109" s="33"/>
      <c r="Q109" s="33"/>
    </row>
    <row r="110" spans="1:17" ht="14.25" customHeight="1">
      <c r="A110" s="33" t="s">
        <v>253</v>
      </c>
      <c r="B110" s="33" t="s">
        <v>602</v>
      </c>
      <c r="C110" s="33" t="s">
        <v>603</v>
      </c>
      <c r="D110" s="33" t="s">
        <v>429</v>
      </c>
      <c r="E110" s="33" t="s">
        <v>492</v>
      </c>
      <c r="F110" s="33"/>
      <c r="G110" s="33"/>
      <c r="H110" s="33"/>
      <c r="I110" s="33"/>
      <c r="J110" s="33" t="s">
        <v>495</v>
      </c>
      <c r="K110" s="33" t="s">
        <v>508</v>
      </c>
      <c r="L110" s="33"/>
      <c r="M110" s="33"/>
      <c r="N110" s="33"/>
      <c r="O110" s="33"/>
      <c r="P110" s="33"/>
      <c r="Q110" s="33"/>
    </row>
    <row r="111" spans="1:17" ht="14.25" customHeight="1">
      <c r="A111" s="33" t="s">
        <v>254</v>
      </c>
      <c r="B111" s="33" t="s">
        <v>602</v>
      </c>
      <c r="C111" s="33" t="s">
        <v>603</v>
      </c>
      <c r="D111" s="33" t="s">
        <v>130</v>
      </c>
      <c r="E111" s="33" t="s">
        <v>492</v>
      </c>
      <c r="F111" s="33"/>
      <c r="G111" s="33"/>
      <c r="H111" s="33"/>
      <c r="I111" s="33"/>
      <c r="J111" s="33" t="s">
        <v>509</v>
      </c>
      <c r="K111" s="33" t="s">
        <v>439</v>
      </c>
      <c r="L111" s="33" t="s">
        <v>510</v>
      </c>
      <c r="M111" s="33"/>
      <c r="N111" s="33"/>
      <c r="O111" s="33"/>
      <c r="P111" s="33"/>
      <c r="Q111" s="33"/>
    </row>
    <row r="112" spans="1:17" ht="14.25" customHeight="1">
      <c r="A112" s="33" t="s">
        <v>615</v>
      </c>
      <c r="B112" s="33" t="s">
        <v>602</v>
      </c>
      <c r="C112" s="33" t="s">
        <v>603</v>
      </c>
      <c r="D112" s="33" t="s">
        <v>439</v>
      </c>
      <c r="E112" s="33" t="s">
        <v>492</v>
      </c>
      <c r="F112" s="33"/>
      <c r="G112" s="33"/>
      <c r="H112" s="33"/>
      <c r="I112" s="33"/>
      <c r="J112" s="33" t="s">
        <v>511</v>
      </c>
      <c r="K112" s="33" t="s">
        <v>508</v>
      </c>
      <c r="L112" s="33"/>
      <c r="M112" s="33"/>
      <c r="N112" s="33"/>
      <c r="O112" s="33"/>
      <c r="P112" s="33"/>
      <c r="Q112" s="33"/>
    </row>
    <row r="113" spans="1:17" ht="14.25" customHeight="1">
      <c r="A113" s="33" t="s">
        <v>614</v>
      </c>
      <c r="B113" s="33" t="s">
        <v>602</v>
      </c>
      <c r="C113" s="33" t="s">
        <v>603</v>
      </c>
      <c r="D113" s="33" t="s">
        <v>132</v>
      </c>
      <c r="E113" s="33" t="s">
        <v>492</v>
      </c>
      <c r="F113" s="33"/>
      <c r="G113" s="33"/>
      <c r="H113" s="33"/>
      <c r="I113" s="33"/>
      <c r="J113" s="33" t="s">
        <v>512</v>
      </c>
      <c r="K113" s="33" t="s">
        <v>513</v>
      </c>
      <c r="L113" s="33">
        <v>13</v>
      </c>
      <c r="M113" s="33"/>
      <c r="N113" s="33"/>
      <c r="O113" s="33"/>
      <c r="P113" s="33"/>
      <c r="Q113" s="33"/>
    </row>
    <row r="114" spans="1:17" ht="14.25" customHeight="1">
      <c r="A114" s="33" t="s">
        <v>613</v>
      </c>
      <c r="B114" s="33" t="s">
        <v>602</v>
      </c>
      <c r="C114" s="33" t="s">
        <v>603</v>
      </c>
      <c r="D114" s="33" t="s">
        <v>393</v>
      </c>
      <c r="E114" s="33" t="s">
        <v>492</v>
      </c>
      <c r="F114" s="33"/>
      <c r="G114" s="33"/>
      <c r="H114" s="33"/>
      <c r="I114" s="33"/>
      <c r="J114" s="33" t="s">
        <v>514</v>
      </c>
      <c r="K114" s="33" t="s">
        <v>515</v>
      </c>
      <c r="L114" s="33">
        <v>24</v>
      </c>
      <c r="M114" s="33"/>
      <c r="N114" s="33"/>
      <c r="O114" s="33"/>
      <c r="P114" s="33"/>
      <c r="Q114" s="33"/>
    </row>
    <row r="115" spans="1:17" ht="14.25" customHeight="1">
      <c r="A115" s="33" t="s">
        <v>612</v>
      </c>
      <c r="B115" s="33" t="s">
        <v>602</v>
      </c>
      <c r="C115" s="33" t="s">
        <v>603</v>
      </c>
      <c r="D115" s="33" t="s">
        <v>444</v>
      </c>
      <c r="E115" s="33" t="s">
        <v>492</v>
      </c>
      <c r="F115" s="33"/>
      <c r="G115" s="33"/>
      <c r="H115" s="33"/>
      <c r="I115" s="33"/>
      <c r="J115" s="33" t="s">
        <v>504</v>
      </c>
      <c r="K115" s="33" t="s">
        <v>516</v>
      </c>
      <c r="L115" s="33" t="s">
        <v>517</v>
      </c>
      <c r="M115" s="33"/>
      <c r="N115" s="33"/>
      <c r="O115" s="33"/>
      <c r="P115" s="33"/>
      <c r="Q115" s="33"/>
    </row>
    <row r="116" spans="1:17" ht="14.25" customHeight="1">
      <c r="A116" s="33" t="s">
        <v>258</v>
      </c>
      <c r="B116" s="33" t="s">
        <v>602</v>
      </c>
      <c r="C116" s="33" t="s">
        <v>603</v>
      </c>
      <c r="D116" s="33" t="s">
        <v>439</v>
      </c>
      <c r="E116" s="33" t="s">
        <v>492</v>
      </c>
      <c r="F116" s="33"/>
      <c r="G116" s="33"/>
      <c r="H116" s="33"/>
      <c r="I116" s="33"/>
      <c r="J116" s="33" t="s">
        <v>518</v>
      </c>
      <c r="K116" s="33" t="s">
        <v>519</v>
      </c>
      <c r="L116" s="33">
        <v>11</v>
      </c>
      <c r="M116" s="33"/>
      <c r="N116" s="33"/>
      <c r="O116" s="33"/>
      <c r="P116" s="33"/>
      <c r="Q116" s="33"/>
    </row>
    <row r="117" spans="1:17" ht="14.25" customHeight="1">
      <c r="A117" s="33" t="s">
        <v>259</v>
      </c>
      <c r="B117" s="33" t="s">
        <v>602</v>
      </c>
      <c r="C117" s="33" t="s">
        <v>603</v>
      </c>
      <c r="D117" s="33" t="s">
        <v>124</v>
      </c>
      <c r="E117" s="33" t="s">
        <v>492</v>
      </c>
      <c r="F117" s="33"/>
      <c r="G117" s="33"/>
      <c r="H117" s="33"/>
      <c r="I117" s="33"/>
      <c r="J117" s="33" t="s">
        <v>520</v>
      </c>
      <c r="K117" s="33" t="s">
        <v>132</v>
      </c>
      <c r="L117" s="33" t="s">
        <v>521</v>
      </c>
      <c r="M117" s="33"/>
      <c r="N117" s="33"/>
      <c r="O117" s="33"/>
      <c r="P117" s="33"/>
      <c r="Q117" s="33"/>
    </row>
    <row r="118" spans="1:17" ht="14.25" customHeight="1">
      <c r="A118" s="33" t="s">
        <v>611</v>
      </c>
      <c r="B118" s="33" t="s">
        <v>602</v>
      </c>
      <c r="C118" s="33" t="s">
        <v>603</v>
      </c>
      <c r="D118" s="33" t="s">
        <v>429</v>
      </c>
      <c r="E118" s="33" t="s">
        <v>492</v>
      </c>
      <c r="F118" s="33"/>
      <c r="G118" s="33"/>
      <c r="H118" s="33"/>
      <c r="I118" s="33"/>
      <c r="J118" s="33" t="s">
        <v>522</v>
      </c>
      <c r="K118" s="33" t="s">
        <v>508</v>
      </c>
      <c r="L118" s="33"/>
      <c r="M118" s="33"/>
      <c r="N118" s="33"/>
      <c r="O118" s="33"/>
      <c r="P118" s="33"/>
      <c r="Q118" s="33"/>
    </row>
    <row r="119" spans="1:17" ht="14.25" customHeight="1">
      <c r="A119" s="33" t="s">
        <v>261</v>
      </c>
      <c r="B119" s="33" t="s">
        <v>602</v>
      </c>
      <c r="C119" s="33" t="s">
        <v>603</v>
      </c>
      <c r="D119" s="33" t="s">
        <v>606</v>
      </c>
      <c r="E119" s="33" t="s">
        <v>492</v>
      </c>
      <c r="F119" s="33"/>
      <c r="G119" s="33"/>
      <c r="H119" s="33"/>
      <c r="I119" s="33"/>
      <c r="J119" s="33" t="s">
        <v>523</v>
      </c>
      <c r="K119" s="33" t="s">
        <v>524</v>
      </c>
      <c r="L119" s="33">
        <v>7</v>
      </c>
      <c r="M119" s="33"/>
      <c r="N119" s="33"/>
      <c r="O119" s="33"/>
      <c r="P119" s="33"/>
      <c r="Q119" s="33"/>
    </row>
    <row r="120" spans="1:17" ht="14.25" customHeight="1">
      <c r="A120" s="33" t="s">
        <v>610</v>
      </c>
      <c r="B120" s="33" t="s">
        <v>602</v>
      </c>
      <c r="C120" s="33" t="s">
        <v>603</v>
      </c>
      <c r="D120" s="33" t="s">
        <v>439</v>
      </c>
      <c r="E120" s="33" t="s">
        <v>492</v>
      </c>
      <c r="F120" s="33"/>
      <c r="G120" s="33"/>
      <c r="H120" s="33"/>
      <c r="I120" s="33"/>
      <c r="J120" s="33" t="s">
        <v>500</v>
      </c>
      <c r="K120" s="33" t="s">
        <v>508</v>
      </c>
      <c r="L120" s="33"/>
      <c r="M120" s="33"/>
      <c r="N120" s="33"/>
      <c r="O120" s="33"/>
      <c r="P120" s="33"/>
      <c r="Q120" s="33"/>
    </row>
    <row r="121" spans="1:17" ht="14.4">
      <c r="A121" s="33" t="s">
        <v>263</v>
      </c>
      <c r="B121" s="33" t="s">
        <v>602</v>
      </c>
      <c r="C121" s="33" t="s">
        <v>603</v>
      </c>
      <c r="D121" s="33" t="s">
        <v>124</v>
      </c>
      <c r="E121" s="33" t="s">
        <v>492</v>
      </c>
      <c r="F121" s="33"/>
      <c r="G121" s="33"/>
      <c r="H121" s="33"/>
      <c r="I121" s="33"/>
      <c r="J121" s="33" t="s">
        <v>525</v>
      </c>
      <c r="K121" s="33" t="s">
        <v>132</v>
      </c>
      <c r="L121" s="33" t="s">
        <v>526</v>
      </c>
      <c r="M121" s="33"/>
      <c r="N121" s="33"/>
      <c r="O121" s="33"/>
      <c r="P121" s="33"/>
      <c r="Q121" s="33"/>
    </row>
    <row r="122" spans="1:17" ht="14.25" customHeight="1">
      <c r="A122" s="33" t="s">
        <v>264</v>
      </c>
      <c r="B122" s="33" t="s">
        <v>602</v>
      </c>
      <c r="C122" s="33" t="s">
        <v>603</v>
      </c>
      <c r="D122" s="33" t="s">
        <v>390</v>
      </c>
      <c r="E122" s="33" t="s">
        <v>492</v>
      </c>
      <c r="F122" s="33"/>
      <c r="G122" s="33"/>
      <c r="H122" s="33"/>
      <c r="I122" s="33"/>
      <c r="J122" s="33" t="s">
        <v>138</v>
      </c>
      <c r="K122" s="33" t="s">
        <v>527</v>
      </c>
      <c r="L122" s="33">
        <v>14</v>
      </c>
      <c r="M122" s="33"/>
      <c r="N122" s="33"/>
      <c r="O122" s="33"/>
      <c r="P122" s="33"/>
      <c r="Q122" s="33"/>
    </row>
    <row r="123" spans="1:17" ht="14.25" customHeight="1">
      <c r="A123" s="33" t="s">
        <v>265</v>
      </c>
      <c r="B123" s="33" t="s">
        <v>602</v>
      </c>
      <c r="C123" s="33" t="s">
        <v>603</v>
      </c>
      <c r="D123" s="33" t="s">
        <v>444</v>
      </c>
      <c r="E123" s="33" t="s">
        <v>492</v>
      </c>
      <c r="F123" s="33"/>
      <c r="G123" s="33"/>
      <c r="H123" s="33"/>
      <c r="I123" s="33"/>
      <c r="J123" s="33" t="s">
        <v>528</v>
      </c>
      <c r="K123" s="33" t="s">
        <v>507</v>
      </c>
      <c r="L123" s="33">
        <v>10</v>
      </c>
      <c r="M123" s="33"/>
      <c r="N123" s="33"/>
      <c r="O123" s="33"/>
      <c r="P123" s="33"/>
      <c r="Q123" s="33"/>
    </row>
    <row r="124" spans="1:17" ht="14.25" customHeight="1">
      <c r="A124" s="33" t="s">
        <v>266</v>
      </c>
      <c r="B124" s="33" t="s">
        <v>602</v>
      </c>
      <c r="C124" s="33" t="s">
        <v>603</v>
      </c>
      <c r="D124" s="33" t="s">
        <v>606</v>
      </c>
      <c r="E124" s="33" t="s">
        <v>492</v>
      </c>
      <c r="F124" s="33"/>
      <c r="G124" s="33"/>
      <c r="H124" s="33"/>
      <c r="I124" s="33"/>
      <c r="J124" s="33" t="s">
        <v>525</v>
      </c>
      <c r="K124" s="33" t="s">
        <v>529</v>
      </c>
      <c r="L124" s="33" t="s">
        <v>530</v>
      </c>
      <c r="M124" s="33"/>
      <c r="N124" s="33"/>
      <c r="O124" s="33"/>
      <c r="P124" s="33"/>
      <c r="Q124" s="33"/>
    </row>
    <row r="125" spans="1:17" ht="14.25" customHeight="1">
      <c r="A125" s="33" t="s">
        <v>267</v>
      </c>
      <c r="B125" s="33" t="s">
        <v>602</v>
      </c>
      <c r="C125" s="33" t="s">
        <v>603</v>
      </c>
      <c r="D125" s="33" t="s">
        <v>390</v>
      </c>
      <c r="E125" s="33" t="s">
        <v>492</v>
      </c>
      <c r="F125" s="33"/>
      <c r="G125" s="33"/>
      <c r="H125" s="33"/>
      <c r="I125" s="33"/>
      <c r="J125" s="33" t="s">
        <v>138</v>
      </c>
      <c r="K125" s="33" t="s">
        <v>497</v>
      </c>
      <c r="L125" s="33" t="s">
        <v>531</v>
      </c>
      <c r="M125" s="33"/>
      <c r="N125" s="33"/>
      <c r="O125" s="33"/>
      <c r="P125" s="33"/>
      <c r="Q125" s="33"/>
    </row>
    <row r="126" spans="1:17" ht="14.25" customHeight="1">
      <c r="A126" s="33" t="s">
        <v>609</v>
      </c>
      <c r="B126" s="33" t="s">
        <v>602</v>
      </c>
      <c r="C126" s="33" t="s">
        <v>603</v>
      </c>
      <c r="D126" s="33" t="s">
        <v>124</v>
      </c>
      <c r="E126" s="33" t="s">
        <v>492</v>
      </c>
      <c r="F126" s="33"/>
      <c r="G126" s="33"/>
      <c r="H126" s="33"/>
      <c r="I126" s="33"/>
      <c r="J126" s="33" t="s">
        <v>502</v>
      </c>
      <c r="K126" s="33" t="s">
        <v>532</v>
      </c>
      <c r="L126" s="33" t="s">
        <v>533</v>
      </c>
      <c r="M126" s="33"/>
      <c r="N126" s="33"/>
      <c r="O126" s="33"/>
      <c r="P126" s="33"/>
      <c r="Q126" s="33"/>
    </row>
    <row r="127" spans="1:17" ht="14.25" customHeight="1">
      <c r="A127" s="33" t="s">
        <v>608</v>
      </c>
      <c r="B127" s="33" t="s">
        <v>602</v>
      </c>
      <c r="C127" s="33" t="s">
        <v>603</v>
      </c>
      <c r="D127" s="33" t="s">
        <v>606</v>
      </c>
      <c r="E127" s="33" t="s">
        <v>492</v>
      </c>
      <c r="F127" s="33"/>
      <c r="G127" s="33"/>
      <c r="H127" s="33"/>
      <c r="I127" s="33"/>
      <c r="J127" s="33" t="s">
        <v>534</v>
      </c>
      <c r="K127" s="33" t="s">
        <v>439</v>
      </c>
      <c r="L127" s="33">
        <v>14</v>
      </c>
      <c r="M127" s="33"/>
      <c r="N127" s="33"/>
      <c r="O127" s="33"/>
      <c r="P127" s="33"/>
      <c r="Q127" s="33"/>
    </row>
    <row r="128" spans="1:17" ht="14.25" customHeight="1">
      <c r="A128" s="33" t="s">
        <v>270</v>
      </c>
      <c r="B128" s="33" t="s">
        <v>602</v>
      </c>
      <c r="C128" s="33" t="s">
        <v>603</v>
      </c>
      <c r="D128" s="33" t="s">
        <v>132</v>
      </c>
      <c r="E128" s="33" t="s">
        <v>492</v>
      </c>
      <c r="F128" s="33"/>
      <c r="G128" s="33"/>
      <c r="H128" s="33"/>
      <c r="I128" s="33"/>
      <c r="J128" s="33" t="s">
        <v>535</v>
      </c>
      <c r="K128" s="33" t="s">
        <v>508</v>
      </c>
      <c r="L128" s="33" t="s">
        <v>530</v>
      </c>
      <c r="M128" s="33"/>
      <c r="N128" s="33"/>
      <c r="O128" s="33"/>
      <c r="P128" s="33"/>
      <c r="Q128" s="33"/>
    </row>
    <row r="129" spans="1:17" ht="14.25" customHeight="1">
      <c r="A129" s="33" t="s">
        <v>271</v>
      </c>
      <c r="B129" s="33" t="s">
        <v>602</v>
      </c>
      <c r="C129" s="33" t="s">
        <v>603</v>
      </c>
      <c r="D129" s="33" t="s">
        <v>439</v>
      </c>
      <c r="E129" s="33" t="s">
        <v>492</v>
      </c>
      <c r="F129" s="33"/>
      <c r="G129" s="33"/>
      <c r="H129" s="33"/>
      <c r="I129" s="33"/>
      <c r="J129" s="33" t="s">
        <v>138</v>
      </c>
      <c r="K129" s="33" t="s">
        <v>536</v>
      </c>
      <c r="L129" s="33">
        <v>13</v>
      </c>
      <c r="M129" s="33"/>
      <c r="N129" s="33"/>
      <c r="O129" s="33"/>
      <c r="P129" s="33"/>
      <c r="Q129" s="33"/>
    </row>
    <row r="130" spans="1:17" ht="14.25" customHeight="1">
      <c r="A130" s="33" t="s">
        <v>272</v>
      </c>
      <c r="B130" s="33" t="s">
        <v>602</v>
      </c>
      <c r="C130" s="33" t="s">
        <v>603</v>
      </c>
      <c r="D130" s="33" t="s">
        <v>124</v>
      </c>
      <c r="E130" s="33" t="s">
        <v>492</v>
      </c>
      <c r="F130" s="33"/>
      <c r="G130" s="33"/>
      <c r="H130" s="33"/>
      <c r="I130" s="33"/>
      <c r="J130" s="33" t="s">
        <v>528</v>
      </c>
      <c r="K130" s="33" t="s">
        <v>513</v>
      </c>
      <c r="L130" s="33">
        <v>23</v>
      </c>
      <c r="M130" s="33"/>
      <c r="N130" s="33"/>
      <c r="O130" s="33"/>
      <c r="P130" s="33"/>
      <c r="Q130" s="33"/>
    </row>
    <row r="131" spans="1:17" ht="14.25" customHeight="1">
      <c r="A131" s="33" t="s">
        <v>607</v>
      </c>
      <c r="B131" s="33" t="s">
        <v>602</v>
      </c>
      <c r="C131" s="33" t="s">
        <v>603</v>
      </c>
      <c r="D131" s="33" t="s">
        <v>606</v>
      </c>
      <c r="E131" s="33" t="s">
        <v>492</v>
      </c>
      <c r="F131" s="33"/>
      <c r="G131" s="33"/>
      <c r="H131" s="33"/>
      <c r="I131" s="33"/>
      <c r="J131" s="33" t="s">
        <v>537</v>
      </c>
      <c r="K131" s="33" t="s">
        <v>538</v>
      </c>
      <c r="L131" s="33" t="s">
        <v>530</v>
      </c>
      <c r="M131" s="33"/>
      <c r="N131" s="33"/>
      <c r="O131" s="33"/>
      <c r="P131" s="33"/>
      <c r="Q131" s="33"/>
    </row>
    <row r="132" spans="1:17" ht="14.25" customHeight="1">
      <c r="A132" s="33" t="s">
        <v>274</v>
      </c>
      <c r="B132" s="33" t="s">
        <v>602</v>
      </c>
      <c r="C132" s="33" t="s">
        <v>603</v>
      </c>
      <c r="D132" s="33" t="s">
        <v>124</v>
      </c>
      <c r="E132" s="33" t="s">
        <v>492</v>
      </c>
      <c r="F132" s="33"/>
      <c r="G132" s="33"/>
      <c r="H132" s="33"/>
      <c r="I132" s="33"/>
      <c r="J132" s="33" t="s">
        <v>502</v>
      </c>
      <c r="K132" s="33" t="s">
        <v>539</v>
      </c>
      <c r="L132" s="33">
        <v>16</v>
      </c>
      <c r="M132" s="33"/>
      <c r="N132" s="33"/>
      <c r="O132" s="33"/>
      <c r="P132" s="33"/>
      <c r="Q132" s="33"/>
    </row>
    <row r="133" spans="1:17" ht="14.25" customHeight="1">
      <c r="A133" s="33" t="s">
        <v>275</v>
      </c>
      <c r="B133" s="33" t="s">
        <v>602</v>
      </c>
      <c r="C133" s="33" t="s">
        <v>603</v>
      </c>
      <c r="D133" s="33" t="s">
        <v>132</v>
      </c>
      <c r="E133" s="33" t="s">
        <v>492</v>
      </c>
      <c r="F133" s="33"/>
      <c r="G133" s="33"/>
      <c r="H133" s="33"/>
      <c r="I133" s="33"/>
      <c r="J133" s="33" t="s">
        <v>540</v>
      </c>
      <c r="K133" s="33" t="s">
        <v>439</v>
      </c>
      <c r="L133" s="33" t="s">
        <v>521</v>
      </c>
      <c r="M133" s="33"/>
      <c r="N133" s="33"/>
      <c r="O133" s="33"/>
      <c r="P133" s="33"/>
      <c r="Q133" s="33"/>
    </row>
    <row r="134" spans="1:17" ht="14.25" customHeight="1">
      <c r="A134" s="33" t="s">
        <v>276</v>
      </c>
      <c r="B134" s="33" t="s">
        <v>602</v>
      </c>
      <c r="C134" s="33" t="s">
        <v>603</v>
      </c>
      <c r="D134" s="33" t="s">
        <v>444</v>
      </c>
      <c r="E134" s="33" t="s">
        <v>492</v>
      </c>
      <c r="F134" s="33"/>
      <c r="G134" s="33"/>
      <c r="H134" s="33"/>
      <c r="I134" s="33"/>
      <c r="J134" s="33" t="s">
        <v>540</v>
      </c>
      <c r="K134" s="33" t="s">
        <v>541</v>
      </c>
      <c r="L134" s="33" t="s">
        <v>530</v>
      </c>
      <c r="M134" s="33"/>
      <c r="N134" s="33"/>
      <c r="O134" s="33"/>
      <c r="P134" s="33"/>
      <c r="Q134" s="33"/>
    </row>
    <row r="135" spans="1:17" ht="14.25" customHeight="1">
      <c r="A135" s="33" t="s">
        <v>605</v>
      </c>
      <c r="B135" s="33" t="s">
        <v>602</v>
      </c>
      <c r="C135" s="33" t="s">
        <v>603</v>
      </c>
      <c r="D135" s="33" t="s">
        <v>604</v>
      </c>
      <c r="E135" s="33" t="s">
        <v>492</v>
      </c>
      <c r="F135" s="33"/>
      <c r="G135" s="33"/>
      <c r="H135" s="33"/>
      <c r="I135" s="33"/>
      <c r="J135" s="33" t="s">
        <v>542</v>
      </c>
      <c r="K135" s="33" t="s">
        <v>543</v>
      </c>
      <c r="L135" s="33">
        <v>13</v>
      </c>
      <c r="M135" s="33"/>
      <c r="N135" s="33"/>
      <c r="O135" s="33"/>
      <c r="P135" s="33"/>
      <c r="Q135" s="33"/>
    </row>
    <row r="136" spans="1:17" ht="14.25" customHeight="1">
      <c r="A136" s="33" t="s">
        <v>278</v>
      </c>
      <c r="B136" s="33" t="s">
        <v>602</v>
      </c>
      <c r="C136" s="33" t="s">
        <v>603</v>
      </c>
      <c r="D136" s="33" t="s">
        <v>132</v>
      </c>
      <c r="E136" s="33" t="s">
        <v>492</v>
      </c>
      <c r="F136" s="33"/>
      <c r="G136" s="33"/>
      <c r="H136" s="33"/>
      <c r="I136" s="33"/>
      <c r="J136" s="33" t="s">
        <v>544</v>
      </c>
      <c r="K136" s="33" t="s">
        <v>449</v>
      </c>
      <c r="L136" s="33">
        <v>15</v>
      </c>
      <c r="M136" s="33"/>
      <c r="N136" s="33"/>
      <c r="O136" s="33"/>
      <c r="P136" s="33"/>
      <c r="Q136" s="33"/>
    </row>
    <row r="137" spans="1:17" ht="14.25" customHeight="1">
      <c r="A137" s="33" t="s">
        <v>279</v>
      </c>
      <c r="B137" s="33" t="s">
        <v>602</v>
      </c>
      <c r="C137" s="33" t="s">
        <v>603</v>
      </c>
      <c r="D137" s="33" t="s">
        <v>604</v>
      </c>
      <c r="E137" s="33" t="s">
        <v>492</v>
      </c>
      <c r="F137" s="33"/>
      <c r="G137" s="33"/>
      <c r="H137" s="33"/>
      <c r="I137" s="33"/>
      <c r="J137" s="33" t="s">
        <v>506</v>
      </c>
      <c r="K137" s="33" t="s">
        <v>130</v>
      </c>
      <c r="L137" s="33">
        <v>13</v>
      </c>
      <c r="M137" s="33"/>
      <c r="N137" s="33"/>
      <c r="O137" s="33"/>
      <c r="P137" s="33"/>
      <c r="Q137" s="33"/>
    </row>
    <row r="138" spans="1:17" ht="14.25" customHeight="1">
      <c r="A138" s="33" t="s">
        <v>280</v>
      </c>
      <c r="B138" s="33" t="s">
        <v>602</v>
      </c>
      <c r="C138" s="33" t="s">
        <v>603</v>
      </c>
      <c r="D138" s="33" t="s">
        <v>124</v>
      </c>
      <c r="E138" s="33" t="s">
        <v>492</v>
      </c>
      <c r="F138" s="33"/>
      <c r="G138" s="33"/>
      <c r="H138" s="33"/>
      <c r="I138" s="33"/>
      <c r="J138" s="33" t="s">
        <v>545</v>
      </c>
      <c r="K138" s="33" t="s">
        <v>546</v>
      </c>
      <c r="L138" s="33">
        <v>10.5</v>
      </c>
      <c r="M138" s="33"/>
      <c r="N138" s="33"/>
      <c r="O138" s="33"/>
      <c r="P138" s="33"/>
      <c r="Q138" s="33"/>
    </row>
    <row r="139" spans="1:17" ht="14.25" customHeight="1">
      <c r="A139" s="33" t="s">
        <v>281</v>
      </c>
      <c r="B139" s="33" t="s">
        <v>602</v>
      </c>
      <c r="C139" s="33" t="s">
        <v>603</v>
      </c>
      <c r="D139" s="33" t="s">
        <v>444</v>
      </c>
      <c r="E139" s="33" t="s">
        <v>492</v>
      </c>
      <c r="F139" s="33"/>
      <c r="G139" s="33"/>
      <c r="H139" s="33"/>
      <c r="I139" s="33"/>
      <c r="J139" s="33" t="s">
        <v>545</v>
      </c>
      <c r="K139" s="33" t="s">
        <v>508</v>
      </c>
      <c r="L139" s="33" t="s">
        <v>530</v>
      </c>
      <c r="M139" s="33"/>
      <c r="N139" s="33"/>
      <c r="O139" s="33"/>
      <c r="P139" s="33"/>
      <c r="Q139" s="33"/>
    </row>
    <row r="140" spans="1:17" ht="14.25" customHeight="1">
      <c r="A140" s="33" t="s">
        <v>282</v>
      </c>
      <c r="B140" s="33" t="s">
        <v>602</v>
      </c>
      <c r="C140" s="33" t="s">
        <v>603</v>
      </c>
      <c r="D140" s="33" t="s">
        <v>390</v>
      </c>
      <c r="E140" s="33" t="s">
        <v>492</v>
      </c>
      <c r="F140" s="33"/>
      <c r="G140" s="33"/>
      <c r="H140" s="33"/>
      <c r="I140" s="33"/>
      <c r="J140" s="33" t="s">
        <v>535</v>
      </c>
      <c r="K140" s="33" t="s">
        <v>547</v>
      </c>
      <c r="L140" s="33">
        <v>18.5</v>
      </c>
      <c r="M140" s="33"/>
      <c r="N140" s="33"/>
      <c r="O140" s="33"/>
      <c r="P140" s="33"/>
      <c r="Q140" s="33"/>
    </row>
    <row r="141" spans="1:17" ht="14.25" customHeight="1">
      <c r="A141" s="36" t="s">
        <v>548</v>
      </c>
      <c r="B141" s="36"/>
      <c r="C141" s="36"/>
      <c r="D141" s="36">
        <v>20.5</v>
      </c>
      <c r="E141" s="36" t="s">
        <v>492</v>
      </c>
      <c r="F141" s="36"/>
      <c r="G141" s="36"/>
      <c r="H141" s="36"/>
      <c r="I141" s="36"/>
      <c r="J141" s="36"/>
      <c r="K141" s="36"/>
      <c r="L141" s="36"/>
      <c r="M141" s="36"/>
      <c r="N141" s="36"/>
      <c r="O141" s="36"/>
      <c r="P141" s="36"/>
      <c r="Q141" s="36"/>
    </row>
    <row r="142" spans="1:17" ht="14.25" customHeight="1">
      <c r="A142" s="36" t="s">
        <v>549</v>
      </c>
      <c r="B142" s="36"/>
      <c r="C142" s="36"/>
      <c r="D142" s="36">
        <v>15</v>
      </c>
      <c r="E142" s="36" t="s">
        <v>492</v>
      </c>
      <c r="F142" s="36"/>
      <c r="G142" s="36"/>
      <c r="H142" s="36"/>
      <c r="I142" s="36"/>
      <c r="J142" s="36"/>
      <c r="K142" s="36"/>
      <c r="L142" s="36"/>
      <c r="M142" s="36"/>
      <c r="N142" s="36"/>
      <c r="O142" s="36"/>
      <c r="P142" s="36"/>
      <c r="Q142" s="36"/>
    </row>
    <row r="143" spans="1:17" ht="14.25" customHeight="1">
      <c r="A143" s="36" t="s">
        <v>550</v>
      </c>
      <c r="B143" s="36"/>
      <c r="C143" s="36"/>
      <c r="D143" s="36">
        <v>12</v>
      </c>
      <c r="E143" s="36" t="s">
        <v>492</v>
      </c>
      <c r="F143" s="36"/>
      <c r="G143" s="36"/>
      <c r="H143" s="36"/>
      <c r="I143" s="36"/>
      <c r="J143" s="36"/>
      <c r="K143" s="36"/>
      <c r="L143" s="36"/>
      <c r="M143" s="36"/>
      <c r="N143" s="36"/>
      <c r="O143" s="36"/>
      <c r="P143" s="36"/>
      <c r="Q143" s="36"/>
    </row>
    <row r="144" spans="1:17" ht="14.25" customHeight="1">
      <c r="A144" s="36" t="s">
        <v>551</v>
      </c>
      <c r="B144" s="36"/>
      <c r="C144" s="36"/>
      <c r="D144" s="36">
        <v>15</v>
      </c>
      <c r="E144" s="36" t="s">
        <v>492</v>
      </c>
      <c r="F144" s="36"/>
      <c r="G144" s="36"/>
      <c r="H144" s="36"/>
      <c r="I144" s="36"/>
      <c r="J144" s="36"/>
      <c r="K144" s="36"/>
      <c r="L144" s="36"/>
      <c r="M144" s="36"/>
      <c r="N144" s="36"/>
      <c r="O144" s="36"/>
      <c r="P144" s="36"/>
      <c r="Q144" s="36"/>
    </row>
    <row r="145" spans="1:17" ht="14.25" customHeight="1">
      <c r="A145" s="36" t="s">
        <v>552</v>
      </c>
      <c r="B145" s="36"/>
      <c r="C145" s="36"/>
      <c r="D145" s="36">
        <v>15.5</v>
      </c>
      <c r="E145" s="36" t="s">
        <v>492</v>
      </c>
      <c r="F145" s="36"/>
      <c r="G145" s="36"/>
      <c r="H145" s="36"/>
      <c r="I145" s="36"/>
      <c r="J145" s="36"/>
      <c r="K145" s="36"/>
      <c r="L145" s="36"/>
      <c r="M145" s="36"/>
      <c r="N145" s="36"/>
      <c r="O145" s="36"/>
      <c r="P145" s="36"/>
      <c r="Q145" s="36"/>
    </row>
    <row r="146" spans="1:17" ht="14.25" customHeight="1">
      <c r="A146" s="36" t="s">
        <v>553</v>
      </c>
      <c r="B146" s="36"/>
      <c r="C146" s="36"/>
      <c r="D146" s="36">
        <v>12</v>
      </c>
      <c r="E146" s="36" t="s">
        <v>492</v>
      </c>
      <c r="F146" s="36"/>
      <c r="G146" s="36"/>
      <c r="H146" s="36"/>
      <c r="I146" s="36"/>
      <c r="J146" s="36"/>
      <c r="K146" s="36"/>
      <c r="L146" s="36"/>
      <c r="M146" s="36"/>
      <c r="N146" s="36"/>
      <c r="O146" s="36"/>
      <c r="P146" s="36"/>
      <c r="Q146" s="36"/>
    </row>
    <row r="147" spans="1:17" ht="14.25" customHeight="1">
      <c r="A147" s="36" t="s">
        <v>554</v>
      </c>
      <c r="B147" s="36"/>
      <c r="C147" s="36"/>
      <c r="D147" s="36">
        <v>16</v>
      </c>
      <c r="E147" s="36" t="s">
        <v>492</v>
      </c>
      <c r="F147" s="36"/>
      <c r="G147" s="36"/>
      <c r="H147" s="36"/>
      <c r="I147" s="36"/>
      <c r="J147" s="36"/>
      <c r="K147" s="36"/>
      <c r="L147" s="36"/>
      <c r="M147" s="36"/>
      <c r="N147" s="36"/>
      <c r="O147" s="36"/>
      <c r="P147" s="36"/>
      <c r="Q147" s="36"/>
    </row>
    <row r="148" spans="1:17" ht="14.25" customHeight="1">
      <c r="A148" s="36" t="s">
        <v>555</v>
      </c>
      <c r="B148" s="36"/>
      <c r="C148" s="36"/>
      <c r="D148" s="36">
        <v>13</v>
      </c>
      <c r="E148" s="36" t="s">
        <v>492</v>
      </c>
      <c r="F148" s="36"/>
      <c r="G148" s="36"/>
      <c r="H148" s="36"/>
      <c r="I148" s="36"/>
      <c r="J148" s="36"/>
      <c r="K148" s="36"/>
      <c r="L148" s="36"/>
      <c r="M148" s="36"/>
      <c r="N148" s="36"/>
      <c r="O148" s="36"/>
      <c r="P148" s="36"/>
      <c r="Q148" s="36"/>
    </row>
    <row r="149" spans="1:17" ht="14.25" customHeight="1">
      <c r="A149" s="36" t="s">
        <v>556</v>
      </c>
      <c r="B149" s="36"/>
      <c r="C149" s="36"/>
      <c r="D149" s="36">
        <v>8</v>
      </c>
      <c r="E149" s="36" t="s">
        <v>492</v>
      </c>
      <c r="F149" s="36"/>
      <c r="G149" s="36"/>
      <c r="H149" s="36"/>
      <c r="I149" s="36"/>
      <c r="J149" s="36"/>
      <c r="K149" s="36"/>
      <c r="L149" s="36"/>
      <c r="M149" s="36"/>
      <c r="N149" s="36"/>
      <c r="O149" s="36"/>
      <c r="P149" s="36"/>
      <c r="Q149" s="36"/>
    </row>
    <row r="150" spans="1:17" ht="14.25" customHeight="1">
      <c r="A150" s="36" t="s">
        <v>557</v>
      </c>
      <c r="B150" s="36"/>
      <c r="C150" s="36"/>
      <c r="D150" s="36">
        <v>9</v>
      </c>
      <c r="E150" s="36" t="s">
        <v>492</v>
      </c>
      <c r="F150" s="36"/>
      <c r="G150" s="36"/>
      <c r="H150" s="36"/>
      <c r="I150" s="36"/>
      <c r="J150" s="36"/>
      <c r="K150" s="36"/>
      <c r="L150" s="36"/>
      <c r="M150" s="36"/>
      <c r="N150" s="36"/>
      <c r="O150" s="36"/>
      <c r="P150" s="36"/>
      <c r="Q150" s="36"/>
    </row>
    <row r="151" spans="1:17" ht="14.25" customHeight="1">
      <c r="A151" s="36" t="s">
        <v>558</v>
      </c>
      <c r="B151" s="36" t="s">
        <v>602</v>
      </c>
      <c r="C151" s="36"/>
      <c r="D151" s="36">
        <v>12</v>
      </c>
      <c r="E151" s="36" t="s">
        <v>493</v>
      </c>
      <c r="F151" s="36"/>
      <c r="G151" s="36"/>
      <c r="H151" s="36"/>
      <c r="I151" s="36"/>
      <c r="J151" s="36"/>
      <c r="K151" s="36"/>
      <c r="L151" s="36"/>
      <c r="M151" s="36"/>
      <c r="N151" s="36"/>
      <c r="O151" s="36"/>
      <c r="P151" s="36"/>
      <c r="Q151" s="36"/>
    </row>
    <row r="152" spans="1:17" ht="14.25" customHeight="1">
      <c r="A152" s="36" t="s">
        <v>559</v>
      </c>
      <c r="B152" s="36" t="s">
        <v>602</v>
      </c>
      <c r="C152" s="36"/>
      <c r="D152" s="36">
        <v>19</v>
      </c>
      <c r="E152" s="36" t="s">
        <v>493</v>
      </c>
      <c r="F152" s="36"/>
      <c r="G152" s="36"/>
      <c r="H152" s="36"/>
      <c r="I152" s="36"/>
      <c r="J152" s="36"/>
      <c r="K152" s="36"/>
      <c r="L152" s="36"/>
      <c r="M152" s="36"/>
      <c r="N152" s="36"/>
      <c r="O152" s="36"/>
      <c r="P152" s="36"/>
      <c r="Q152" s="36"/>
    </row>
    <row r="153" spans="1:17" ht="14.25" customHeight="1">
      <c r="A153" s="36" t="s">
        <v>560</v>
      </c>
      <c r="B153" s="36" t="s">
        <v>602</v>
      </c>
      <c r="C153" s="36"/>
      <c r="D153" s="36">
        <v>21.5</v>
      </c>
      <c r="E153" s="36" t="s">
        <v>493</v>
      </c>
      <c r="F153" s="36"/>
      <c r="G153" s="36"/>
      <c r="H153" s="36"/>
      <c r="I153" s="36"/>
      <c r="J153" s="36"/>
      <c r="K153" s="36"/>
      <c r="L153" s="36"/>
      <c r="M153" s="36"/>
      <c r="N153" s="36"/>
      <c r="O153" s="36"/>
      <c r="P153" s="36"/>
      <c r="Q153" s="36"/>
    </row>
    <row r="154" spans="1:17" ht="14.25" customHeight="1">
      <c r="A154" s="36" t="s">
        <v>561</v>
      </c>
      <c r="B154" s="36" t="s">
        <v>602</v>
      </c>
      <c r="C154" s="36"/>
      <c r="D154" s="36">
        <v>24</v>
      </c>
      <c r="E154" s="36" t="s">
        <v>493</v>
      </c>
      <c r="F154" s="36"/>
      <c r="G154" s="36"/>
      <c r="H154" s="36"/>
      <c r="I154" s="36"/>
      <c r="J154" s="36"/>
      <c r="K154" s="36"/>
      <c r="L154" s="36"/>
      <c r="M154" s="36"/>
      <c r="N154" s="36"/>
      <c r="O154" s="36"/>
      <c r="P154" s="36"/>
      <c r="Q154" s="36"/>
    </row>
    <row r="155" spans="1:17" ht="14.25" customHeight="1">
      <c r="A155" s="36" t="s">
        <v>562</v>
      </c>
      <c r="B155" s="36" t="s">
        <v>602</v>
      </c>
      <c r="C155" s="36"/>
      <c r="D155" s="36">
        <v>16</v>
      </c>
      <c r="E155" s="36" t="s">
        <v>493</v>
      </c>
      <c r="F155" s="36"/>
      <c r="G155" s="36"/>
      <c r="H155" s="36"/>
      <c r="I155" s="36"/>
      <c r="J155" s="36"/>
      <c r="K155" s="36"/>
      <c r="L155" s="36"/>
      <c r="M155" s="36"/>
      <c r="N155" s="36"/>
      <c r="O155" s="36"/>
      <c r="P155" s="36"/>
      <c r="Q155" s="36"/>
    </row>
    <row r="156" spans="1:17" ht="14.25" customHeight="1">
      <c r="A156" s="36" t="s">
        <v>563</v>
      </c>
      <c r="B156" s="36" t="s">
        <v>602</v>
      </c>
      <c r="C156" s="36"/>
      <c r="D156" s="36">
        <v>16</v>
      </c>
      <c r="E156" s="36" t="s">
        <v>493</v>
      </c>
      <c r="F156" s="36"/>
      <c r="G156" s="36"/>
      <c r="H156" s="36"/>
      <c r="I156" s="36"/>
      <c r="J156" s="36"/>
      <c r="K156" s="36"/>
      <c r="L156" s="36"/>
      <c r="M156" s="36"/>
      <c r="N156" s="36"/>
      <c r="O156" s="36"/>
      <c r="P156" s="36"/>
      <c r="Q156" s="36"/>
    </row>
    <row r="157" spans="1:17" ht="14.25" customHeight="1">
      <c r="A157" s="36" t="s">
        <v>564</v>
      </c>
      <c r="B157" s="36" t="s">
        <v>602</v>
      </c>
      <c r="C157" s="36"/>
      <c r="D157" s="36">
        <v>13.5</v>
      </c>
      <c r="E157" s="36" t="s">
        <v>493</v>
      </c>
      <c r="F157" s="36"/>
      <c r="G157" s="36"/>
      <c r="H157" s="36"/>
      <c r="I157" s="36"/>
      <c r="J157" s="36"/>
      <c r="K157" s="36"/>
      <c r="L157" s="36"/>
      <c r="M157" s="36"/>
      <c r="N157" s="36"/>
      <c r="O157" s="36"/>
      <c r="P157" s="36"/>
      <c r="Q157" s="36"/>
    </row>
    <row r="158" spans="1:17" ht="14.25" customHeight="1">
      <c r="A158" s="36" t="s">
        <v>565</v>
      </c>
      <c r="B158" s="36" t="s">
        <v>602</v>
      </c>
      <c r="C158" s="36"/>
      <c r="D158" s="36">
        <v>13.5</v>
      </c>
      <c r="E158" s="36" t="s">
        <v>493</v>
      </c>
      <c r="F158" s="36"/>
      <c r="G158" s="36"/>
      <c r="H158" s="36"/>
      <c r="I158" s="36"/>
      <c r="J158" s="36"/>
      <c r="K158" s="36"/>
      <c r="L158" s="36"/>
      <c r="M158" s="36"/>
      <c r="N158" s="36"/>
      <c r="O158" s="36"/>
      <c r="P158" s="36"/>
      <c r="Q158" s="36"/>
    </row>
    <row r="159" spans="1:17" ht="14.25" customHeight="1">
      <c r="A159" s="36" t="s">
        <v>566</v>
      </c>
      <c r="B159" s="36" t="s">
        <v>602</v>
      </c>
      <c r="C159" s="36"/>
      <c r="D159" s="36">
        <v>13</v>
      </c>
      <c r="E159" s="36" t="s">
        <v>493</v>
      </c>
      <c r="F159" s="36"/>
      <c r="G159" s="36"/>
      <c r="H159" s="36"/>
      <c r="I159" s="36"/>
      <c r="J159" s="36"/>
      <c r="K159" s="36"/>
      <c r="L159" s="36"/>
      <c r="M159" s="36"/>
      <c r="N159" s="36"/>
      <c r="O159" s="36"/>
      <c r="P159" s="36"/>
      <c r="Q159" s="36"/>
    </row>
    <row r="160" spans="1:17" ht="14.25" customHeight="1">
      <c r="A160" s="36" t="s">
        <v>567</v>
      </c>
      <c r="B160" s="36" t="s">
        <v>602</v>
      </c>
      <c r="C160" s="36"/>
      <c r="D160" s="36">
        <v>17</v>
      </c>
      <c r="E160" s="36" t="s">
        <v>493</v>
      </c>
      <c r="F160" s="36"/>
      <c r="G160" s="36"/>
      <c r="H160" s="36"/>
      <c r="I160" s="36"/>
      <c r="J160" s="36"/>
      <c r="K160" s="36"/>
      <c r="L160" s="36"/>
      <c r="M160" s="36"/>
      <c r="N160" s="36"/>
      <c r="O160" s="36"/>
      <c r="P160" s="36"/>
      <c r="Q160" s="36"/>
    </row>
    <row r="161" spans="1:17" ht="14.25" customHeight="1">
      <c r="A161" s="36" t="s">
        <v>568</v>
      </c>
      <c r="B161" s="36" t="s">
        <v>602</v>
      </c>
      <c r="C161" s="36"/>
      <c r="D161" s="36">
        <v>15.5</v>
      </c>
      <c r="E161" s="36" t="s">
        <v>493</v>
      </c>
      <c r="F161" s="36"/>
      <c r="G161" s="36"/>
      <c r="H161" s="36"/>
      <c r="I161" s="36"/>
      <c r="J161" s="36"/>
      <c r="K161" s="36"/>
      <c r="L161" s="36"/>
      <c r="M161" s="36"/>
      <c r="N161" s="36"/>
      <c r="O161" s="36"/>
      <c r="P161" s="36"/>
      <c r="Q161" s="36"/>
    </row>
    <row r="162" spans="1:17" ht="14.25" customHeight="1">
      <c r="A162" s="36" t="s">
        <v>569</v>
      </c>
      <c r="B162" s="36" t="s">
        <v>602</v>
      </c>
      <c r="C162" s="36"/>
      <c r="D162" s="36">
        <v>19.5</v>
      </c>
      <c r="E162" s="36" t="s">
        <v>493</v>
      </c>
      <c r="F162" s="36"/>
      <c r="G162" s="36"/>
      <c r="H162" s="36"/>
      <c r="I162" s="36"/>
      <c r="J162" s="36"/>
      <c r="K162" s="36"/>
      <c r="L162" s="36"/>
      <c r="M162" s="36"/>
      <c r="N162" s="36"/>
      <c r="O162" s="36"/>
      <c r="P162" s="36"/>
      <c r="Q162" s="36"/>
    </row>
    <row r="163" spans="1:17" ht="14.25" customHeight="1">
      <c r="A163" s="36" t="s">
        <v>570</v>
      </c>
      <c r="B163" s="36" t="s">
        <v>602</v>
      </c>
      <c r="C163" s="36"/>
      <c r="D163" s="36">
        <v>11</v>
      </c>
      <c r="E163" s="36" t="s">
        <v>494</v>
      </c>
      <c r="F163" s="36"/>
      <c r="G163" s="36"/>
      <c r="H163" s="36"/>
      <c r="I163" s="36"/>
      <c r="J163" s="36"/>
      <c r="K163" s="36"/>
      <c r="L163" s="36"/>
      <c r="M163" s="36"/>
      <c r="N163" s="36"/>
      <c r="O163" s="36"/>
      <c r="P163" s="36"/>
      <c r="Q163" s="36"/>
    </row>
    <row r="164" spans="1:17" ht="14.25" customHeight="1">
      <c r="A164" s="36" t="s">
        <v>571</v>
      </c>
      <c r="B164" s="36" t="s">
        <v>602</v>
      </c>
      <c r="C164" s="36"/>
      <c r="D164" s="36">
        <v>6</v>
      </c>
      <c r="E164" s="36" t="s">
        <v>494</v>
      </c>
      <c r="F164" s="36"/>
      <c r="G164" s="36"/>
      <c r="H164" s="36"/>
      <c r="I164" s="36"/>
      <c r="J164" s="36"/>
      <c r="K164" s="36"/>
      <c r="L164" s="36"/>
      <c r="M164" s="36"/>
      <c r="N164" s="36"/>
      <c r="O164" s="36"/>
      <c r="P164" s="36"/>
      <c r="Q164" s="36"/>
    </row>
    <row r="165" spans="1:17" ht="14.25" customHeight="1">
      <c r="A165" s="36" t="s">
        <v>572</v>
      </c>
      <c r="B165" s="36" t="s">
        <v>602</v>
      </c>
      <c r="C165" s="36"/>
      <c r="D165" s="36">
        <v>10.5</v>
      </c>
      <c r="E165" s="36" t="s">
        <v>494</v>
      </c>
      <c r="F165" s="36"/>
      <c r="G165" s="36"/>
      <c r="H165" s="36"/>
      <c r="I165" s="36"/>
      <c r="J165" s="36"/>
      <c r="K165" s="36"/>
      <c r="L165" s="36"/>
      <c r="M165" s="36"/>
      <c r="N165" s="36"/>
      <c r="O165" s="36"/>
      <c r="P165" s="36"/>
      <c r="Q165" s="36"/>
    </row>
    <row r="166" spans="1:17" ht="14.25" customHeight="1">
      <c r="A166" s="8"/>
      <c r="B166" s="8"/>
      <c r="C166" s="8"/>
      <c r="D166" s="8"/>
      <c r="E166" s="8"/>
      <c r="F166" s="117"/>
      <c r="G166" s="8"/>
      <c r="H166" s="116"/>
      <c r="I166" s="8"/>
      <c r="J166" s="8"/>
      <c r="K166" s="8"/>
    </row>
    <row r="167" spans="1:17" ht="14.25" customHeight="1">
      <c r="A167" s="13" t="s">
        <v>208</v>
      </c>
      <c r="B167" s="13"/>
      <c r="C167" s="13"/>
      <c r="D167" s="13"/>
      <c r="E167" s="13" t="s">
        <v>209</v>
      </c>
      <c r="F167" s="13"/>
      <c r="G167" s="13"/>
      <c r="H167" s="13"/>
      <c r="I167" s="13"/>
      <c r="J167" s="13" t="s">
        <v>184</v>
      </c>
      <c r="K167" s="13" t="s">
        <v>185</v>
      </c>
      <c r="L167" s="4" t="s">
        <v>186</v>
      </c>
      <c r="M167" s="4" t="s">
        <v>187</v>
      </c>
      <c r="N167" s="4" t="s">
        <v>188</v>
      </c>
      <c r="O167" s="4" t="s">
        <v>189</v>
      </c>
    </row>
    <row r="168" spans="1:17" ht="14.25" customHeight="1">
      <c r="A168" s="13">
        <v>1</v>
      </c>
      <c r="B168" s="13" t="s">
        <v>239</v>
      </c>
      <c r="C168" s="13"/>
      <c r="D168" s="13" t="s">
        <v>233</v>
      </c>
      <c r="E168" s="13">
        <v>77</v>
      </c>
      <c r="F168" s="13"/>
      <c r="G168" s="13"/>
      <c r="H168" s="13"/>
      <c r="I168" s="13"/>
      <c r="J168" s="13" t="s">
        <v>190</v>
      </c>
      <c r="K168" s="13" t="s">
        <v>191</v>
      </c>
      <c r="L168" s="4" t="s">
        <v>191</v>
      </c>
      <c r="M168" s="4">
        <v>0.5</v>
      </c>
      <c r="N168" s="4" t="s">
        <v>192</v>
      </c>
      <c r="O168" s="4">
        <v>40</v>
      </c>
    </row>
    <row r="169" spans="1:17" ht="14.25" customHeight="1">
      <c r="A169" s="13">
        <v>2</v>
      </c>
      <c r="B169" s="13"/>
      <c r="C169" s="13"/>
      <c r="D169" s="13"/>
      <c r="E169" s="13">
        <v>30</v>
      </c>
      <c r="F169" s="13"/>
      <c r="G169" s="13"/>
      <c r="H169" s="13"/>
      <c r="I169" s="13"/>
      <c r="J169" s="13" t="s">
        <v>191</v>
      </c>
      <c r="K169" s="13" t="s">
        <v>191</v>
      </c>
      <c r="L169" s="4" t="s">
        <v>190</v>
      </c>
      <c r="M169" s="4">
        <v>0.5</v>
      </c>
      <c r="N169" s="4" t="s">
        <v>193</v>
      </c>
      <c r="O169" s="4">
        <v>70</v>
      </c>
    </row>
    <row r="170" spans="1:17" ht="14.25" customHeight="1">
      <c r="A170" s="13">
        <v>3</v>
      </c>
      <c r="B170" s="13"/>
      <c r="C170" s="13"/>
      <c r="D170" s="13"/>
      <c r="E170" s="13" t="s">
        <v>194</v>
      </c>
      <c r="F170" s="13"/>
      <c r="G170" s="13"/>
      <c r="H170" s="13"/>
      <c r="I170" s="13"/>
      <c r="J170" s="13" t="s">
        <v>191</v>
      </c>
      <c r="K170" s="13" t="s">
        <v>191</v>
      </c>
      <c r="L170" s="4" t="s">
        <v>191</v>
      </c>
      <c r="M170" s="4">
        <v>1.5</v>
      </c>
      <c r="N170" s="4" t="s">
        <v>193</v>
      </c>
      <c r="O170" s="4">
        <v>250</v>
      </c>
    </row>
    <row r="171" spans="1:17" ht="14.25" customHeight="1">
      <c r="A171" s="13">
        <v>4</v>
      </c>
      <c r="B171" s="13"/>
      <c r="C171" s="13"/>
      <c r="D171" s="13"/>
      <c r="E171" s="13">
        <v>66</v>
      </c>
      <c r="F171" s="13"/>
      <c r="G171" s="13"/>
      <c r="H171" s="13"/>
      <c r="I171" s="13"/>
      <c r="J171" s="13" t="s">
        <v>191</v>
      </c>
      <c r="K171" s="13" t="s">
        <v>191</v>
      </c>
      <c r="L171" s="4" t="s">
        <v>191</v>
      </c>
      <c r="M171" s="4">
        <v>0.5</v>
      </c>
      <c r="N171" s="4" t="s">
        <v>195</v>
      </c>
      <c r="O171" s="4">
        <v>50</v>
      </c>
    </row>
    <row r="172" spans="1:17" ht="14.25" customHeight="1">
      <c r="A172" s="13">
        <v>5</v>
      </c>
      <c r="B172" s="13"/>
      <c r="C172" s="13"/>
      <c r="D172" s="13"/>
      <c r="E172" s="13">
        <v>25</v>
      </c>
      <c r="F172" s="13"/>
      <c r="G172" s="13"/>
      <c r="H172" s="13"/>
      <c r="I172" s="13"/>
      <c r="J172" s="13" t="s">
        <v>191</v>
      </c>
      <c r="K172" s="13" t="s">
        <v>191</v>
      </c>
      <c r="L172" s="4" t="s">
        <v>190</v>
      </c>
      <c r="M172" s="4">
        <v>0.25</v>
      </c>
      <c r="N172" s="4" t="s">
        <v>195</v>
      </c>
      <c r="O172" s="4">
        <v>20</v>
      </c>
    </row>
    <row r="173" spans="1:17" ht="14.25" customHeight="1">
      <c r="A173" s="13">
        <v>6</v>
      </c>
      <c r="B173" s="13"/>
      <c r="C173" s="13"/>
      <c r="D173" s="13"/>
      <c r="E173" s="13">
        <v>56</v>
      </c>
      <c r="F173" s="13"/>
      <c r="G173" s="13" t="s">
        <v>196</v>
      </c>
      <c r="H173" s="13"/>
      <c r="I173" s="13"/>
      <c r="J173" s="13" t="s">
        <v>191</v>
      </c>
      <c r="K173" s="13" t="s">
        <v>190</v>
      </c>
      <c r="L173" s="4" t="s">
        <v>191</v>
      </c>
      <c r="M173" s="4">
        <v>0.5</v>
      </c>
      <c r="N173" s="4"/>
      <c r="O173" s="4">
        <v>50</v>
      </c>
    </row>
    <row r="174" spans="1:17" ht="14.25" customHeight="1">
      <c r="A174" s="13">
        <v>7</v>
      </c>
      <c r="B174" s="13"/>
      <c r="C174" s="13"/>
      <c r="D174" s="13"/>
      <c r="E174" s="13">
        <v>45</v>
      </c>
      <c r="F174" s="13"/>
      <c r="G174" s="13"/>
      <c r="H174" s="13"/>
      <c r="I174" s="13"/>
      <c r="J174" s="13" t="s">
        <v>191</v>
      </c>
      <c r="K174" s="13" t="s">
        <v>190</v>
      </c>
      <c r="L174" s="4" t="s">
        <v>191</v>
      </c>
      <c r="M174" s="4">
        <v>0.75</v>
      </c>
      <c r="N174" s="4"/>
      <c r="O174" s="4">
        <v>50</v>
      </c>
    </row>
    <row r="175" spans="1:17" ht="14.25" customHeight="1">
      <c r="A175" s="13">
        <v>8</v>
      </c>
      <c r="B175" s="13"/>
      <c r="C175" s="13"/>
      <c r="D175" s="13"/>
      <c r="E175" s="13" t="s">
        <v>197</v>
      </c>
      <c r="F175" s="13"/>
      <c r="G175" s="13"/>
      <c r="H175" s="13"/>
      <c r="I175" s="13"/>
      <c r="J175" s="13" t="s">
        <v>191</v>
      </c>
      <c r="K175" s="13" t="s">
        <v>190</v>
      </c>
      <c r="L175" s="4" t="s">
        <v>191</v>
      </c>
      <c r="M175" s="4">
        <v>1</v>
      </c>
      <c r="N175" s="4" t="s">
        <v>198</v>
      </c>
      <c r="O175" s="4">
        <v>100</v>
      </c>
    </row>
    <row r="176" spans="1:17" ht="14.25" customHeight="1">
      <c r="A176" s="13">
        <v>9</v>
      </c>
      <c r="B176" s="13"/>
      <c r="C176" s="13"/>
      <c r="D176" s="13"/>
      <c r="E176" s="13">
        <v>19</v>
      </c>
      <c r="F176" s="13"/>
      <c r="G176" s="13"/>
      <c r="H176" s="13"/>
      <c r="I176" s="13"/>
      <c r="J176" s="13" t="s">
        <v>191</v>
      </c>
      <c r="K176" s="13" t="s">
        <v>191</v>
      </c>
      <c r="L176" s="4" t="s">
        <v>191</v>
      </c>
      <c r="M176" s="4">
        <v>1</v>
      </c>
      <c r="N176" s="4" t="s">
        <v>199</v>
      </c>
      <c r="O176" s="4">
        <v>7</v>
      </c>
    </row>
    <row r="177" spans="1:15" ht="14.25" customHeight="1">
      <c r="A177" s="13">
        <v>10</v>
      </c>
      <c r="B177" s="13"/>
      <c r="C177" s="13"/>
      <c r="D177" s="13"/>
      <c r="E177" s="13" t="s">
        <v>200</v>
      </c>
      <c r="F177" s="13"/>
      <c r="G177" s="13"/>
      <c r="H177" s="13"/>
      <c r="I177" s="13"/>
      <c r="J177" s="13" t="s">
        <v>191</v>
      </c>
      <c r="K177" s="13" t="s">
        <v>191</v>
      </c>
      <c r="L177" s="4" t="s">
        <v>191</v>
      </c>
      <c r="M177" s="4">
        <v>0.5</v>
      </c>
      <c r="N177" s="4"/>
      <c r="O177" s="4">
        <v>30</v>
      </c>
    </row>
    <row r="178" spans="1:15" ht="14.25" customHeight="1">
      <c r="A178" s="13">
        <v>11</v>
      </c>
      <c r="B178" s="13"/>
      <c r="C178" s="13"/>
      <c r="D178" s="13"/>
      <c r="E178" s="13" t="s">
        <v>201</v>
      </c>
      <c r="F178" s="13"/>
      <c r="G178" s="13"/>
      <c r="H178" s="13"/>
      <c r="I178" s="13"/>
      <c r="J178" s="13" t="s">
        <v>191</v>
      </c>
      <c r="K178" s="13" t="s">
        <v>190</v>
      </c>
      <c r="L178" s="4" t="s">
        <v>191</v>
      </c>
      <c r="M178" s="4">
        <v>1.25</v>
      </c>
      <c r="N178" s="4"/>
      <c r="O178" s="4">
        <v>50</v>
      </c>
    </row>
    <row r="179" spans="1:15" ht="14.25" customHeight="1">
      <c r="A179" s="13">
        <v>12</v>
      </c>
      <c r="B179" s="13"/>
      <c r="C179" s="13"/>
      <c r="D179" s="13"/>
      <c r="E179" s="13" t="s">
        <v>202</v>
      </c>
      <c r="F179" s="13"/>
      <c r="G179" s="13"/>
      <c r="H179" s="13"/>
      <c r="I179" s="13"/>
      <c r="J179" s="13" t="s">
        <v>191</v>
      </c>
      <c r="K179" s="13" t="s">
        <v>191</v>
      </c>
      <c r="L179" s="4" t="s">
        <v>191</v>
      </c>
      <c r="M179" s="4">
        <v>0.25</v>
      </c>
      <c r="N179" s="4"/>
      <c r="O179" s="4">
        <v>20</v>
      </c>
    </row>
    <row r="180" spans="1:15" ht="14.25" customHeight="1">
      <c r="A180" s="13">
        <v>13</v>
      </c>
      <c r="B180" s="13"/>
      <c r="C180" s="13"/>
      <c r="D180" s="13"/>
      <c r="E180" s="13" t="s">
        <v>203</v>
      </c>
      <c r="F180" s="13"/>
      <c r="G180" s="13"/>
      <c r="H180" s="13"/>
      <c r="I180" s="13"/>
      <c r="J180" s="13" t="s">
        <v>191</v>
      </c>
      <c r="K180" s="13" t="s">
        <v>190</v>
      </c>
      <c r="L180" s="4" t="s">
        <v>191</v>
      </c>
      <c r="M180" s="4">
        <v>1.5</v>
      </c>
      <c r="N180" s="4" t="s">
        <v>204</v>
      </c>
      <c r="O180" s="4">
        <v>150</v>
      </c>
    </row>
    <row r="181" spans="1:15" ht="15.75" customHeight="1">
      <c r="A181" s="8"/>
      <c r="B181" s="8"/>
      <c r="C181" s="8"/>
      <c r="D181" s="8"/>
      <c r="E181" s="8"/>
      <c r="F181" s="8"/>
      <c r="G181" s="8"/>
      <c r="H181" s="116"/>
      <c r="I181" s="8"/>
      <c r="J181" s="8"/>
      <c r="K181" s="8"/>
    </row>
    <row r="182" spans="1:15" ht="15.75" customHeight="1">
      <c r="A182" s="8"/>
      <c r="B182" s="8"/>
      <c r="C182" s="8"/>
      <c r="D182" s="8"/>
      <c r="E182" s="8"/>
      <c r="F182" s="8"/>
      <c r="G182" s="8"/>
      <c r="H182" s="116"/>
      <c r="I182" s="8"/>
      <c r="J182" s="8"/>
      <c r="K182" s="8"/>
    </row>
    <row r="183" spans="1:15" ht="15.75" customHeight="1">
      <c r="A183" s="8"/>
      <c r="B183" s="8"/>
      <c r="C183" s="8"/>
      <c r="D183" s="8"/>
      <c r="E183" s="8"/>
      <c r="F183" s="8"/>
      <c r="G183" s="8"/>
      <c r="H183" s="116"/>
      <c r="I183" s="8"/>
      <c r="J183" s="8"/>
      <c r="K183" s="8"/>
    </row>
    <row r="184" spans="1:15" ht="15.75" customHeight="1">
      <c r="A184" s="8"/>
      <c r="B184" s="8"/>
      <c r="C184" s="8"/>
      <c r="D184" s="8"/>
      <c r="E184" s="8"/>
      <c r="F184" s="8"/>
      <c r="G184" s="8"/>
      <c r="H184" s="116"/>
      <c r="I184" s="8"/>
      <c r="J184" s="8"/>
      <c r="K184" s="8"/>
    </row>
    <row r="185" spans="1:15" ht="15.75" customHeight="1">
      <c r="A185" s="8"/>
      <c r="B185" s="8"/>
      <c r="C185" s="8"/>
      <c r="D185" s="8"/>
      <c r="E185" s="8"/>
      <c r="F185" s="8"/>
      <c r="G185" s="8"/>
      <c r="H185" s="116"/>
      <c r="I185" s="8"/>
      <c r="J185" s="8"/>
      <c r="K185" s="8"/>
    </row>
    <row r="186" spans="1:15" ht="15.75" customHeight="1">
      <c r="A186" s="8"/>
      <c r="B186" s="8"/>
      <c r="C186" s="8"/>
      <c r="D186" s="8"/>
      <c r="E186" s="8"/>
      <c r="F186" s="8"/>
      <c r="G186" s="8"/>
      <c r="H186" s="116"/>
      <c r="I186" s="8"/>
      <c r="J186" s="8"/>
      <c r="K186" s="8"/>
    </row>
    <row r="187" spans="1:15" ht="15.75" customHeight="1">
      <c r="A187" s="8"/>
      <c r="B187" s="8"/>
      <c r="C187" s="8"/>
      <c r="D187" s="8"/>
      <c r="E187" s="8"/>
      <c r="F187" s="8"/>
      <c r="G187" s="8"/>
      <c r="H187" s="116"/>
      <c r="I187" s="8"/>
      <c r="J187" s="8"/>
      <c r="K187" s="8"/>
    </row>
    <row r="188" spans="1:15" ht="15.75" customHeight="1">
      <c r="A188" s="8"/>
      <c r="B188" s="8"/>
      <c r="C188" s="8"/>
      <c r="D188" s="8"/>
      <c r="E188" s="8"/>
      <c r="F188" s="8"/>
      <c r="G188" s="8"/>
      <c r="H188" s="116"/>
      <c r="I188" s="8"/>
      <c r="J188" s="8"/>
      <c r="K188" s="8"/>
    </row>
    <row r="189" spans="1:15" ht="15.75" customHeight="1">
      <c r="A189" s="8"/>
      <c r="B189" s="8"/>
      <c r="C189" s="8"/>
      <c r="D189" s="8"/>
      <c r="E189" s="8"/>
      <c r="F189" s="8"/>
      <c r="G189" s="8"/>
      <c r="H189" s="116"/>
      <c r="I189" s="8"/>
      <c r="J189" s="8"/>
      <c r="K189" s="8"/>
    </row>
    <row r="190" spans="1:15" ht="15.75" customHeight="1">
      <c r="A190" s="8"/>
      <c r="B190" s="8"/>
      <c r="C190" s="8"/>
      <c r="D190" s="8"/>
      <c r="E190" s="8"/>
      <c r="F190" s="8"/>
      <c r="G190" s="8"/>
      <c r="H190" s="116"/>
      <c r="I190" s="8"/>
      <c r="J190" s="8"/>
      <c r="K190" s="8"/>
    </row>
    <row r="191" spans="1:15" ht="15.75" customHeight="1">
      <c r="A191" s="8"/>
      <c r="B191" s="8"/>
      <c r="C191" s="8"/>
      <c r="D191" s="8"/>
      <c r="E191" s="8"/>
      <c r="F191" s="8"/>
      <c r="G191" s="8"/>
      <c r="H191" s="116"/>
      <c r="I191" s="8"/>
      <c r="J191" s="8"/>
      <c r="K191" s="8"/>
    </row>
    <row r="192" spans="1:15" ht="15.75" customHeight="1">
      <c r="A192" s="8"/>
      <c r="B192" s="8"/>
      <c r="C192" s="8"/>
      <c r="D192" s="8"/>
      <c r="E192" s="8"/>
      <c r="F192" s="8"/>
      <c r="G192" s="8"/>
      <c r="H192" s="116"/>
      <c r="I192" s="8"/>
      <c r="J192" s="8"/>
      <c r="K192" s="8"/>
    </row>
    <row r="193" spans="1:11" ht="15.75" customHeight="1">
      <c r="A193" s="8"/>
      <c r="B193" s="8"/>
      <c r="C193" s="8"/>
      <c r="D193" s="8"/>
      <c r="E193" s="8"/>
      <c r="F193" s="8"/>
      <c r="G193" s="8"/>
      <c r="H193" s="116"/>
      <c r="I193" s="8"/>
      <c r="J193" s="8"/>
      <c r="K193" s="8"/>
    </row>
    <row r="194" spans="1:11" ht="15.75" customHeight="1">
      <c r="A194" s="8"/>
      <c r="B194" s="8"/>
      <c r="C194" s="8"/>
      <c r="D194" s="8"/>
      <c r="E194" s="8"/>
      <c r="F194" s="8"/>
      <c r="G194" s="8"/>
      <c r="H194" s="116"/>
      <c r="I194" s="8"/>
      <c r="J194" s="8"/>
      <c r="K194" s="8"/>
    </row>
    <row r="195" spans="1:11" ht="15.75" customHeight="1">
      <c r="A195" s="8"/>
      <c r="B195" s="8"/>
      <c r="C195" s="8"/>
      <c r="D195" s="8"/>
      <c r="E195" s="8"/>
      <c r="F195" s="8"/>
      <c r="G195" s="8"/>
      <c r="H195" s="116"/>
      <c r="I195" s="8"/>
      <c r="J195" s="8"/>
      <c r="K195" s="8"/>
    </row>
    <row r="196" spans="1:11" ht="15.75" customHeight="1">
      <c r="A196" s="8"/>
      <c r="B196" s="8"/>
      <c r="C196" s="8"/>
      <c r="D196" s="8"/>
      <c r="E196" s="8"/>
      <c r="F196" s="8"/>
      <c r="G196" s="8"/>
      <c r="H196" s="116"/>
      <c r="I196" s="8"/>
      <c r="J196" s="8"/>
      <c r="K196" s="8"/>
    </row>
    <row r="197" spans="1:11" ht="15.75" customHeight="1">
      <c r="A197" s="8"/>
      <c r="B197" s="8"/>
      <c r="C197" s="8"/>
      <c r="D197" s="8"/>
      <c r="E197" s="8"/>
      <c r="F197" s="8"/>
      <c r="G197" s="8"/>
      <c r="H197" s="116"/>
      <c r="I197" s="8"/>
      <c r="J197" s="8"/>
      <c r="K197" s="8"/>
    </row>
    <row r="198" spans="1:11" ht="15.75" customHeight="1">
      <c r="A198" s="8"/>
      <c r="B198" s="8"/>
      <c r="C198" s="8"/>
      <c r="D198" s="8"/>
      <c r="E198" s="8"/>
      <c r="F198" s="8"/>
      <c r="G198" s="8"/>
      <c r="H198" s="116"/>
      <c r="I198" s="8"/>
      <c r="J198" s="8"/>
      <c r="K198" s="8"/>
    </row>
    <row r="199" spans="1:11" ht="15.75" customHeight="1">
      <c r="A199" s="8"/>
      <c r="B199" s="8"/>
      <c r="C199" s="8"/>
      <c r="D199" s="8"/>
      <c r="E199" s="8"/>
      <c r="F199" s="8"/>
      <c r="G199" s="8"/>
      <c r="H199" s="116"/>
      <c r="I199" s="8"/>
      <c r="J199" s="8"/>
      <c r="K199" s="8"/>
    </row>
    <row r="200" spans="1:11" ht="15.75" customHeight="1">
      <c r="A200" s="8"/>
      <c r="B200" s="8"/>
      <c r="C200" s="8"/>
      <c r="D200" s="8"/>
      <c r="E200" s="8"/>
      <c r="F200" s="8"/>
      <c r="G200" s="8"/>
      <c r="H200" s="116"/>
      <c r="I200" s="8"/>
      <c r="J200" s="8"/>
      <c r="K200" s="8"/>
    </row>
    <row r="201" spans="1:11" ht="15.75" customHeight="1">
      <c r="A201" s="8"/>
      <c r="B201" s="8"/>
      <c r="C201" s="8"/>
      <c r="D201" s="8"/>
      <c r="E201" s="8"/>
      <c r="F201" s="8"/>
      <c r="G201" s="8"/>
      <c r="H201" s="116"/>
      <c r="I201" s="8"/>
      <c r="J201" s="8"/>
      <c r="K201" s="8"/>
    </row>
    <row r="202" spans="1:11" ht="15.75" customHeight="1">
      <c r="A202" s="8"/>
      <c r="B202" s="8"/>
      <c r="C202" s="8"/>
      <c r="D202" s="8"/>
      <c r="E202" s="8"/>
      <c r="F202" s="8"/>
      <c r="G202" s="8"/>
      <c r="H202" s="116"/>
      <c r="I202" s="8"/>
      <c r="J202" s="8"/>
      <c r="K202" s="8"/>
    </row>
    <row r="203" spans="1:11" ht="15.75" customHeight="1">
      <c r="A203" s="8"/>
      <c r="B203" s="8"/>
      <c r="C203" s="8"/>
      <c r="D203" s="8"/>
      <c r="E203" s="8"/>
      <c r="F203" s="8"/>
      <c r="G203" s="8"/>
      <c r="H203" s="116"/>
      <c r="I203" s="8"/>
      <c r="J203" s="8"/>
      <c r="K203" s="8"/>
    </row>
    <row r="204" spans="1:11" ht="15.75" customHeight="1">
      <c r="A204" s="8"/>
      <c r="B204" s="8"/>
      <c r="C204" s="8"/>
      <c r="D204" s="8"/>
      <c r="E204" s="8"/>
      <c r="F204" s="8"/>
      <c r="G204" s="8"/>
      <c r="H204" s="116"/>
      <c r="I204" s="8"/>
      <c r="J204" s="8"/>
      <c r="K204" s="8"/>
    </row>
    <row r="205" spans="1:11" ht="15.75" customHeight="1">
      <c r="A205" s="8"/>
      <c r="B205" s="8"/>
      <c r="C205" s="8"/>
      <c r="D205" s="8"/>
      <c r="E205" s="8"/>
      <c r="F205" s="8"/>
      <c r="G205" s="8"/>
      <c r="H205" s="116"/>
      <c r="I205" s="8"/>
      <c r="J205" s="8"/>
      <c r="K205" s="8"/>
    </row>
    <row r="206" spans="1:11" ht="15.75" customHeight="1">
      <c r="A206" s="8"/>
      <c r="B206" s="8"/>
      <c r="C206" s="8"/>
      <c r="D206" s="8"/>
      <c r="E206" s="8"/>
      <c r="F206" s="8"/>
      <c r="G206" s="8"/>
      <c r="H206" s="116"/>
      <c r="I206" s="8"/>
      <c r="J206" s="8"/>
      <c r="K206" s="8"/>
    </row>
    <row r="207" spans="1:11" ht="15.75" customHeight="1">
      <c r="A207" s="8"/>
      <c r="B207" s="8"/>
      <c r="C207" s="8"/>
      <c r="D207" s="8"/>
      <c r="E207" s="8"/>
      <c r="F207" s="8"/>
      <c r="G207" s="8"/>
      <c r="H207" s="116"/>
      <c r="I207" s="8"/>
      <c r="J207" s="8"/>
      <c r="K207" s="8"/>
    </row>
    <row r="208" spans="1:11" ht="15.75" customHeight="1">
      <c r="A208" s="8"/>
      <c r="B208" s="8"/>
      <c r="C208" s="8"/>
      <c r="D208" s="8"/>
      <c r="E208" s="8"/>
      <c r="F208" s="8"/>
      <c r="G208" s="8"/>
      <c r="H208" s="116"/>
      <c r="I208" s="8"/>
      <c r="J208" s="8"/>
      <c r="K208" s="8"/>
    </row>
    <row r="209" spans="1:11" ht="15.75" customHeight="1">
      <c r="A209" s="8"/>
      <c r="B209" s="8"/>
      <c r="C209" s="8"/>
      <c r="D209" s="8"/>
      <c r="E209" s="8"/>
      <c r="F209" s="8"/>
      <c r="G209" s="8"/>
      <c r="H209" s="116"/>
      <c r="I209" s="8"/>
      <c r="J209" s="8"/>
      <c r="K209" s="8"/>
    </row>
    <row r="210" spans="1:11" ht="15.75" customHeight="1">
      <c r="A210" s="8"/>
      <c r="B210" s="8"/>
      <c r="C210" s="8"/>
      <c r="D210" s="8"/>
      <c r="E210" s="8"/>
      <c r="F210" s="8"/>
      <c r="G210" s="8"/>
      <c r="H210" s="116"/>
      <c r="I210" s="8"/>
      <c r="J210" s="8"/>
      <c r="K210" s="8"/>
    </row>
    <row r="211" spans="1:11" ht="15.75" customHeight="1">
      <c r="A211" s="8"/>
      <c r="B211" s="8"/>
      <c r="C211" s="8"/>
      <c r="D211" s="8"/>
      <c r="E211" s="8"/>
      <c r="F211" s="8"/>
      <c r="G211" s="8"/>
      <c r="H211" s="116"/>
      <c r="I211" s="8"/>
      <c r="J211" s="8"/>
      <c r="K211" s="8"/>
    </row>
    <row r="212" spans="1:11" ht="15.75" customHeight="1">
      <c r="A212" s="8"/>
      <c r="B212" s="8"/>
      <c r="C212" s="8"/>
      <c r="D212" s="8"/>
      <c r="E212" s="8"/>
      <c r="F212" s="8"/>
      <c r="G212" s="8"/>
      <c r="H212" s="116"/>
      <c r="I212" s="8"/>
      <c r="J212" s="8"/>
      <c r="K212" s="8"/>
    </row>
    <row r="213" spans="1:11" ht="15.75" customHeight="1">
      <c r="A213" s="8"/>
      <c r="B213" s="8"/>
      <c r="C213" s="8"/>
      <c r="D213" s="8"/>
      <c r="E213" s="8"/>
      <c r="F213" s="8"/>
      <c r="G213" s="8"/>
      <c r="H213" s="116"/>
      <c r="I213" s="8"/>
      <c r="J213" s="8"/>
      <c r="K213" s="8"/>
    </row>
    <row r="214" spans="1:11" ht="15.75" customHeight="1">
      <c r="A214" s="8"/>
      <c r="B214" s="8"/>
      <c r="C214" s="8"/>
      <c r="D214" s="8"/>
      <c r="E214" s="8"/>
      <c r="F214" s="8"/>
      <c r="G214" s="8"/>
      <c r="H214" s="116"/>
      <c r="I214" s="8"/>
      <c r="J214" s="8"/>
      <c r="K214" s="8"/>
    </row>
    <row r="215" spans="1:11" ht="15.75" customHeight="1">
      <c r="A215" s="8"/>
      <c r="B215" s="8"/>
      <c r="C215" s="8"/>
      <c r="D215" s="8"/>
      <c r="E215" s="8"/>
      <c r="F215" s="8"/>
      <c r="G215" s="8"/>
      <c r="H215" s="116"/>
      <c r="I215" s="8"/>
      <c r="J215" s="8"/>
      <c r="K215" s="8"/>
    </row>
    <row r="216" spans="1:11" ht="15.75" customHeight="1">
      <c r="A216" s="8"/>
      <c r="B216" s="8"/>
      <c r="C216" s="8"/>
      <c r="D216" s="8"/>
      <c r="E216" s="8"/>
      <c r="F216" s="8"/>
      <c r="G216" s="8"/>
      <c r="H216" s="116"/>
      <c r="I216" s="8"/>
      <c r="J216" s="8"/>
      <c r="K216" s="8"/>
    </row>
    <row r="217" spans="1:11" ht="15.75" customHeight="1">
      <c r="A217" s="8"/>
      <c r="B217" s="8"/>
      <c r="C217" s="8"/>
      <c r="D217" s="8"/>
      <c r="E217" s="8"/>
      <c r="F217" s="8"/>
      <c r="G217" s="8"/>
      <c r="H217" s="116"/>
      <c r="I217" s="8"/>
      <c r="J217" s="8"/>
      <c r="K217" s="8"/>
    </row>
    <row r="218" spans="1:11" ht="15.75" customHeight="1">
      <c r="A218" s="8"/>
      <c r="B218" s="8"/>
      <c r="C218" s="8"/>
      <c r="D218" s="8"/>
      <c r="E218" s="8"/>
      <c r="F218" s="8"/>
      <c r="G218" s="8"/>
      <c r="H218" s="116"/>
      <c r="I218" s="8"/>
      <c r="J218" s="8"/>
      <c r="K218" s="8"/>
    </row>
    <row r="219" spans="1:11" ht="15.75" customHeight="1">
      <c r="A219" s="8"/>
      <c r="B219" s="8"/>
      <c r="C219" s="8"/>
      <c r="D219" s="8"/>
      <c r="E219" s="8"/>
      <c r="F219" s="8"/>
      <c r="G219" s="8"/>
      <c r="H219" s="116"/>
      <c r="I219" s="8"/>
      <c r="J219" s="8"/>
      <c r="K219" s="8"/>
    </row>
    <row r="220" spans="1:11" ht="15.75" customHeight="1">
      <c r="A220" s="8"/>
      <c r="B220" s="8"/>
      <c r="C220" s="8"/>
      <c r="D220" s="8"/>
      <c r="E220" s="8"/>
      <c r="F220" s="8"/>
      <c r="G220" s="8"/>
      <c r="H220" s="116"/>
      <c r="I220" s="8"/>
      <c r="J220" s="8"/>
      <c r="K220" s="8"/>
    </row>
    <row r="221" spans="1:11" ht="15.75" customHeight="1">
      <c r="A221" s="8"/>
      <c r="B221" s="8"/>
      <c r="C221" s="8"/>
      <c r="D221" s="8"/>
      <c r="E221" s="8"/>
      <c r="F221" s="8"/>
      <c r="G221" s="8"/>
      <c r="H221" s="116"/>
      <c r="I221" s="8"/>
      <c r="J221" s="8"/>
      <c r="K221" s="8"/>
    </row>
    <row r="222" spans="1:11" ht="15.75" customHeight="1">
      <c r="A222" s="8"/>
      <c r="B222" s="8"/>
      <c r="C222" s="8"/>
      <c r="D222" s="8"/>
      <c r="E222" s="8"/>
      <c r="F222" s="8"/>
      <c r="G222" s="8"/>
      <c r="H222" s="116"/>
      <c r="I222" s="8"/>
      <c r="J222" s="8"/>
      <c r="K222" s="8"/>
    </row>
    <row r="223" spans="1:11" ht="15.75" customHeight="1">
      <c r="A223" s="8"/>
      <c r="B223" s="8"/>
      <c r="C223" s="8"/>
      <c r="D223" s="8"/>
      <c r="E223" s="8"/>
      <c r="F223" s="8"/>
      <c r="G223" s="8"/>
      <c r="H223" s="116"/>
      <c r="I223" s="8"/>
      <c r="J223" s="8"/>
      <c r="K223" s="8"/>
    </row>
    <row r="224" spans="1:11" ht="15.75" customHeight="1">
      <c r="A224" s="8"/>
      <c r="B224" s="8"/>
      <c r="C224" s="8"/>
      <c r="D224" s="8"/>
      <c r="E224" s="8"/>
      <c r="F224" s="8"/>
      <c r="G224" s="8"/>
      <c r="H224" s="116"/>
      <c r="I224" s="8"/>
      <c r="J224" s="8"/>
      <c r="K224" s="8"/>
    </row>
    <row r="225" spans="1:11" ht="15.75" customHeight="1">
      <c r="A225" s="8"/>
      <c r="B225" s="8"/>
      <c r="C225" s="8"/>
      <c r="D225" s="8"/>
      <c r="E225" s="8"/>
      <c r="F225" s="8"/>
      <c r="G225" s="8"/>
      <c r="H225" s="116"/>
      <c r="I225" s="8"/>
      <c r="J225" s="8"/>
      <c r="K225" s="8"/>
    </row>
    <row r="226" spans="1:11" ht="15.75" customHeight="1">
      <c r="A226" s="8"/>
      <c r="B226" s="8"/>
      <c r="C226" s="8"/>
      <c r="D226" s="8"/>
      <c r="E226" s="8"/>
      <c r="F226" s="8"/>
      <c r="G226" s="8"/>
      <c r="H226" s="116"/>
      <c r="I226" s="8"/>
      <c r="J226" s="8"/>
      <c r="K226" s="8"/>
    </row>
    <row r="227" spans="1:11" ht="15.75" customHeight="1">
      <c r="A227" s="8"/>
      <c r="B227" s="8"/>
      <c r="C227" s="8"/>
      <c r="D227" s="8"/>
      <c r="E227" s="8"/>
      <c r="F227" s="8"/>
      <c r="G227" s="8"/>
      <c r="H227" s="116"/>
      <c r="I227" s="8"/>
      <c r="J227" s="8"/>
      <c r="K227" s="8"/>
    </row>
    <row r="228" spans="1:11" ht="15.75" customHeight="1">
      <c r="A228" s="8"/>
      <c r="B228" s="8"/>
      <c r="C228" s="8"/>
      <c r="D228" s="8"/>
      <c r="E228" s="8"/>
      <c r="F228" s="8"/>
      <c r="G228" s="8"/>
      <c r="H228" s="116"/>
      <c r="I228" s="8"/>
      <c r="J228" s="8"/>
      <c r="K228" s="8"/>
    </row>
    <row r="229" spans="1:11" ht="15.75" customHeight="1">
      <c r="A229" s="8"/>
      <c r="B229" s="8"/>
      <c r="C229" s="8"/>
      <c r="D229" s="8"/>
      <c r="E229" s="8"/>
      <c r="F229" s="8"/>
      <c r="G229" s="8"/>
      <c r="H229" s="116"/>
      <c r="I229" s="8"/>
      <c r="J229" s="8"/>
      <c r="K229" s="8"/>
    </row>
    <row r="230" spans="1:11" ht="15.75" customHeight="1">
      <c r="A230" s="8"/>
      <c r="B230" s="8"/>
      <c r="C230" s="8"/>
      <c r="D230" s="8"/>
      <c r="E230" s="8"/>
      <c r="F230" s="8"/>
      <c r="G230" s="8"/>
      <c r="H230" s="116"/>
      <c r="I230" s="8"/>
      <c r="J230" s="8"/>
      <c r="K230" s="8"/>
    </row>
    <row r="231" spans="1:11" ht="15.75" customHeight="1">
      <c r="A231" s="8"/>
      <c r="B231" s="8"/>
      <c r="C231" s="8"/>
      <c r="D231" s="8"/>
      <c r="E231" s="8"/>
      <c r="F231" s="8"/>
      <c r="G231" s="8"/>
      <c r="H231" s="116"/>
      <c r="I231" s="8"/>
      <c r="J231" s="8"/>
      <c r="K231" s="8"/>
    </row>
    <row r="232" spans="1:11" ht="15.75" customHeight="1">
      <c r="A232" s="8"/>
      <c r="B232" s="8"/>
      <c r="C232" s="8"/>
      <c r="D232" s="8"/>
      <c r="E232" s="8"/>
      <c r="F232" s="8"/>
      <c r="G232" s="8"/>
      <c r="H232" s="116"/>
      <c r="I232" s="8"/>
      <c r="J232" s="8"/>
      <c r="K232" s="8"/>
    </row>
    <row r="233" spans="1:11" ht="15.75" customHeight="1">
      <c r="A233" s="8"/>
      <c r="B233" s="8"/>
      <c r="C233" s="8"/>
      <c r="D233" s="8"/>
      <c r="E233" s="8"/>
      <c r="F233" s="8"/>
      <c r="G233" s="8"/>
      <c r="H233" s="116"/>
      <c r="I233" s="8"/>
      <c r="J233" s="8"/>
      <c r="K233" s="8"/>
    </row>
    <row r="234" spans="1:11" ht="15.75" customHeight="1">
      <c r="A234" s="8"/>
      <c r="B234" s="8"/>
      <c r="C234" s="8"/>
      <c r="D234" s="8"/>
      <c r="E234" s="8"/>
      <c r="F234" s="8"/>
      <c r="G234" s="8"/>
      <c r="H234" s="116"/>
      <c r="I234" s="8"/>
      <c r="J234" s="8"/>
      <c r="K234" s="8"/>
    </row>
    <row r="235" spans="1:11" ht="15.75" customHeight="1">
      <c r="A235" s="8"/>
      <c r="B235" s="8"/>
      <c r="C235" s="8"/>
      <c r="D235" s="8"/>
      <c r="E235" s="8"/>
      <c r="F235" s="8"/>
      <c r="G235" s="8"/>
      <c r="H235" s="116"/>
      <c r="I235" s="8"/>
      <c r="J235" s="8"/>
      <c r="K235" s="8"/>
    </row>
    <row r="236" spans="1:11" ht="15.75" customHeight="1">
      <c r="A236" s="8"/>
      <c r="B236" s="8"/>
      <c r="C236" s="8"/>
      <c r="D236" s="8"/>
      <c r="E236" s="8"/>
      <c r="F236" s="8"/>
      <c r="G236" s="8"/>
      <c r="H236" s="116"/>
      <c r="I236" s="8"/>
      <c r="J236" s="8"/>
      <c r="K236" s="8"/>
    </row>
    <row r="237" spans="1:11" ht="15.75" customHeight="1">
      <c r="A237" s="8"/>
      <c r="B237" s="8"/>
      <c r="C237" s="8"/>
      <c r="D237" s="8"/>
      <c r="E237" s="8"/>
      <c r="F237" s="8"/>
      <c r="G237" s="8"/>
      <c r="H237" s="116"/>
      <c r="I237" s="8"/>
      <c r="J237" s="8"/>
      <c r="K237" s="8"/>
    </row>
    <row r="238" spans="1:11" ht="15.75" customHeight="1">
      <c r="A238" s="8"/>
      <c r="B238" s="8"/>
      <c r="C238" s="8"/>
      <c r="D238" s="8"/>
      <c r="E238" s="8"/>
      <c r="F238" s="8"/>
      <c r="G238" s="8"/>
      <c r="H238" s="116"/>
      <c r="I238" s="8"/>
      <c r="J238" s="8"/>
      <c r="K238" s="8"/>
    </row>
    <row r="239" spans="1:11" ht="15.75" customHeight="1">
      <c r="A239" s="8"/>
      <c r="B239" s="8"/>
      <c r="C239" s="8"/>
      <c r="D239" s="8"/>
      <c r="E239" s="8"/>
      <c r="F239" s="8"/>
      <c r="G239" s="8"/>
      <c r="H239" s="116"/>
      <c r="I239" s="8"/>
      <c r="J239" s="8"/>
      <c r="K239" s="8"/>
    </row>
    <row r="240" spans="1:11" ht="15.75" customHeight="1">
      <c r="A240" s="8"/>
      <c r="B240" s="8"/>
      <c r="C240" s="8"/>
      <c r="D240" s="8"/>
      <c r="E240" s="8"/>
      <c r="F240" s="8"/>
      <c r="G240" s="8"/>
      <c r="H240" s="116"/>
      <c r="I240" s="8"/>
      <c r="J240" s="8"/>
      <c r="K240" s="8"/>
    </row>
    <row r="241" spans="1:11" ht="15.75" customHeight="1">
      <c r="A241" s="8"/>
      <c r="B241" s="8"/>
      <c r="C241" s="8"/>
      <c r="D241" s="8"/>
      <c r="E241" s="8"/>
      <c r="F241" s="8"/>
      <c r="G241" s="8"/>
      <c r="H241" s="116"/>
      <c r="I241" s="8"/>
      <c r="J241" s="8"/>
      <c r="K241" s="8"/>
    </row>
    <row r="242" spans="1:11" ht="15.75" customHeight="1">
      <c r="A242" s="8"/>
      <c r="B242" s="8"/>
      <c r="C242" s="8"/>
      <c r="D242" s="8"/>
      <c r="E242" s="8"/>
      <c r="F242" s="8"/>
      <c r="G242" s="8"/>
      <c r="H242" s="116"/>
      <c r="I242" s="8"/>
      <c r="J242" s="8"/>
      <c r="K242" s="8"/>
    </row>
    <row r="243" spans="1:11" ht="15.75" customHeight="1">
      <c r="A243" s="8"/>
      <c r="B243" s="8"/>
      <c r="C243" s="8"/>
      <c r="D243" s="8"/>
      <c r="E243" s="8"/>
      <c r="F243" s="8"/>
      <c r="G243" s="8"/>
      <c r="H243" s="116"/>
      <c r="I243" s="8"/>
      <c r="J243" s="8"/>
      <c r="K243" s="8"/>
    </row>
    <row r="244" spans="1:11" ht="15.75" customHeight="1">
      <c r="A244" s="8"/>
      <c r="B244" s="8"/>
      <c r="C244" s="8"/>
      <c r="D244" s="8"/>
      <c r="E244" s="8"/>
      <c r="F244" s="8"/>
      <c r="G244" s="8"/>
      <c r="H244" s="116"/>
      <c r="I244" s="8"/>
      <c r="J244" s="8"/>
      <c r="K244" s="8"/>
    </row>
    <row r="245" spans="1:11" ht="15.75" customHeight="1">
      <c r="A245" s="8"/>
      <c r="B245" s="8"/>
      <c r="C245" s="8"/>
      <c r="D245" s="8"/>
      <c r="E245" s="8"/>
      <c r="F245" s="8"/>
      <c r="G245" s="8"/>
      <c r="H245" s="116"/>
      <c r="I245" s="8"/>
      <c r="J245" s="8"/>
      <c r="K245" s="8"/>
    </row>
    <row r="246" spans="1:11" ht="15.75" customHeight="1">
      <c r="A246" s="8"/>
      <c r="B246" s="8"/>
      <c r="C246" s="8"/>
      <c r="D246" s="8"/>
      <c r="E246" s="8"/>
      <c r="F246" s="8"/>
      <c r="G246" s="8"/>
      <c r="H246" s="116"/>
      <c r="I246" s="8"/>
      <c r="J246" s="8"/>
      <c r="K246" s="8"/>
    </row>
    <row r="247" spans="1:11" ht="15.75" customHeight="1">
      <c r="A247" s="8"/>
      <c r="B247" s="8"/>
      <c r="C247" s="8"/>
      <c r="D247" s="8"/>
      <c r="E247" s="8"/>
      <c r="F247" s="8"/>
      <c r="G247" s="8"/>
      <c r="H247" s="116"/>
      <c r="I247" s="8"/>
      <c r="J247" s="8"/>
      <c r="K247" s="8"/>
    </row>
    <row r="248" spans="1:11" ht="15.75" customHeight="1">
      <c r="A248" s="8"/>
      <c r="B248" s="8"/>
      <c r="C248" s="8"/>
      <c r="D248" s="8"/>
      <c r="E248" s="8"/>
      <c r="F248" s="8"/>
      <c r="G248" s="8"/>
      <c r="H248" s="116"/>
      <c r="I248" s="8"/>
      <c r="J248" s="8"/>
      <c r="K248" s="8"/>
    </row>
    <row r="249" spans="1:11" ht="15.75" customHeight="1">
      <c r="A249" s="8"/>
      <c r="B249" s="8"/>
      <c r="C249" s="8"/>
      <c r="D249" s="8"/>
      <c r="E249" s="8"/>
      <c r="F249" s="8"/>
      <c r="G249" s="8"/>
      <c r="H249" s="116"/>
      <c r="I249" s="8"/>
      <c r="J249" s="8"/>
      <c r="K249" s="8"/>
    </row>
    <row r="250" spans="1:11" ht="15.75" customHeight="1">
      <c r="A250" s="8"/>
      <c r="B250" s="8"/>
      <c r="C250" s="8"/>
      <c r="D250" s="8"/>
      <c r="E250" s="8"/>
      <c r="F250" s="8"/>
      <c r="G250" s="8"/>
      <c r="H250" s="116"/>
      <c r="I250" s="8"/>
      <c r="J250" s="8"/>
      <c r="K250" s="8"/>
    </row>
    <row r="251" spans="1:11" ht="15.75" customHeight="1">
      <c r="A251" s="8"/>
      <c r="B251" s="8"/>
      <c r="C251" s="8"/>
      <c r="D251" s="8"/>
      <c r="E251" s="8"/>
      <c r="F251" s="8"/>
      <c r="G251" s="8"/>
      <c r="H251" s="116"/>
      <c r="I251" s="8"/>
      <c r="J251" s="8"/>
      <c r="K251" s="8"/>
    </row>
    <row r="252" spans="1:11" ht="15.75" customHeight="1">
      <c r="A252" s="8"/>
      <c r="B252" s="8"/>
      <c r="C252" s="8"/>
      <c r="D252" s="8"/>
      <c r="E252" s="8"/>
      <c r="F252" s="8"/>
      <c r="G252" s="8"/>
      <c r="H252" s="116"/>
      <c r="I252" s="8"/>
      <c r="J252" s="8"/>
      <c r="K252" s="8"/>
    </row>
    <row r="253" spans="1:11" ht="15.75" customHeight="1">
      <c r="A253" s="8"/>
      <c r="B253" s="8"/>
      <c r="C253" s="8"/>
      <c r="D253" s="8"/>
      <c r="E253" s="8"/>
      <c r="F253" s="8"/>
      <c r="G253" s="8"/>
      <c r="H253" s="116"/>
      <c r="I253" s="8"/>
      <c r="J253" s="8"/>
      <c r="K253" s="8"/>
    </row>
    <row r="254" spans="1:11" ht="15.75" customHeight="1">
      <c r="A254" s="8"/>
      <c r="B254" s="8"/>
      <c r="C254" s="8"/>
      <c r="D254" s="8"/>
      <c r="E254" s="8"/>
      <c r="F254" s="8"/>
      <c r="G254" s="8"/>
      <c r="H254" s="116"/>
      <c r="I254" s="8"/>
      <c r="J254" s="8"/>
      <c r="K254" s="8"/>
    </row>
    <row r="255" spans="1:11" ht="15.75" customHeight="1">
      <c r="A255" s="8"/>
      <c r="B255" s="8"/>
      <c r="C255" s="8"/>
      <c r="D255" s="8"/>
      <c r="E255" s="8"/>
      <c r="F255" s="8"/>
      <c r="G255" s="8"/>
      <c r="H255" s="116"/>
      <c r="I255" s="8"/>
      <c r="J255" s="8"/>
      <c r="K255" s="8"/>
    </row>
    <row r="256" spans="1:11" ht="15.75" customHeight="1">
      <c r="A256" s="8"/>
      <c r="B256" s="8"/>
      <c r="C256" s="8"/>
      <c r="D256" s="8"/>
      <c r="E256" s="8"/>
      <c r="F256" s="8"/>
      <c r="G256" s="8"/>
      <c r="H256" s="116"/>
      <c r="I256" s="8"/>
      <c r="J256" s="8"/>
      <c r="K256" s="8"/>
    </row>
    <row r="257" spans="1:11" ht="15.75" customHeight="1">
      <c r="A257" s="8"/>
      <c r="B257" s="8"/>
      <c r="C257" s="8"/>
      <c r="D257" s="8"/>
      <c r="E257" s="8"/>
      <c r="F257" s="8"/>
      <c r="G257" s="8"/>
      <c r="H257" s="116"/>
      <c r="I257" s="8"/>
      <c r="J257" s="8"/>
      <c r="K257" s="8"/>
    </row>
    <row r="258" spans="1:11" ht="15.75" customHeight="1">
      <c r="A258" s="8"/>
      <c r="B258" s="8"/>
      <c r="C258" s="8"/>
      <c r="D258" s="8"/>
      <c r="E258" s="8"/>
      <c r="F258" s="8"/>
      <c r="G258" s="8"/>
      <c r="H258" s="116"/>
      <c r="I258" s="8"/>
      <c r="J258" s="8"/>
      <c r="K258" s="8"/>
    </row>
    <row r="259" spans="1:11" ht="15.75" customHeight="1">
      <c r="A259" s="8"/>
      <c r="B259" s="8"/>
      <c r="C259" s="8"/>
      <c r="D259" s="8"/>
      <c r="E259" s="8"/>
      <c r="F259" s="8"/>
      <c r="G259" s="8"/>
      <c r="H259" s="116"/>
      <c r="I259" s="8"/>
      <c r="J259" s="8"/>
      <c r="K259" s="8"/>
    </row>
    <row r="260" spans="1:11" ht="15.75" customHeight="1">
      <c r="A260" s="8"/>
      <c r="B260" s="8"/>
      <c r="C260" s="8"/>
      <c r="D260" s="8"/>
      <c r="E260" s="8"/>
      <c r="F260" s="8"/>
      <c r="G260" s="8"/>
      <c r="H260" s="116"/>
      <c r="I260" s="8"/>
      <c r="J260" s="8"/>
      <c r="K260" s="8"/>
    </row>
    <row r="261" spans="1:11" ht="15.75" customHeight="1">
      <c r="A261" s="8"/>
      <c r="B261" s="8"/>
      <c r="C261" s="8"/>
      <c r="D261" s="8"/>
      <c r="E261" s="8"/>
      <c r="F261" s="8"/>
      <c r="G261" s="8"/>
      <c r="H261" s="116"/>
      <c r="I261" s="8"/>
      <c r="J261" s="8"/>
      <c r="K261" s="8"/>
    </row>
    <row r="262" spans="1:11" ht="15.75" customHeight="1">
      <c r="A262" s="8"/>
      <c r="B262" s="8"/>
      <c r="C262" s="8"/>
      <c r="D262" s="8"/>
      <c r="E262" s="8"/>
      <c r="F262" s="8"/>
      <c r="G262" s="8"/>
      <c r="H262" s="116"/>
      <c r="I262" s="8"/>
      <c r="J262" s="8"/>
      <c r="K262" s="8"/>
    </row>
    <row r="263" spans="1:11" ht="15.75" customHeight="1">
      <c r="A263" s="8"/>
      <c r="B263" s="8"/>
      <c r="C263" s="8"/>
      <c r="D263" s="8"/>
      <c r="E263" s="8"/>
      <c r="F263" s="8"/>
      <c r="G263" s="8"/>
      <c r="H263" s="116"/>
      <c r="I263" s="8"/>
      <c r="J263" s="8"/>
      <c r="K263" s="8"/>
    </row>
    <row r="264" spans="1:11" ht="15.75" customHeight="1">
      <c r="A264" s="8"/>
      <c r="B264" s="8"/>
      <c r="C264" s="8"/>
      <c r="D264" s="8"/>
      <c r="E264" s="8"/>
      <c r="F264" s="8"/>
      <c r="G264" s="8"/>
      <c r="H264" s="116"/>
      <c r="I264" s="8"/>
      <c r="J264" s="8"/>
      <c r="K264" s="8"/>
    </row>
    <row r="265" spans="1:11" ht="15.75" customHeight="1">
      <c r="A265" s="8"/>
      <c r="B265" s="8"/>
      <c r="C265" s="8"/>
      <c r="D265" s="8"/>
      <c r="E265" s="8"/>
      <c r="F265" s="8"/>
      <c r="G265" s="8"/>
      <c r="H265" s="116"/>
      <c r="I265" s="8"/>
      <c r="J265" s="8"/>
      <c r="K265" s="8"/>
    </row>
    <row r="266" spans="1:11" ht="15.75" customHeight="1">
      <c r="A266" s="8"/>
      <c r="B266" s="8"/>
      <c r="C266" s="8"/>
      <c r="D266" s="8"/>
      <c r="E266" s="8"/>
      <c r="F266" s="8"/>
      <c r="G266" s="8"/>
      <c r="H266" s="116"/>
      <c r="I266" s="8"/>
      <c r="J266" s="8"/>
      <c r="K266" s="8"/>
    </row>
    <row r="267" spans="1:11" ht="15.75" customHeight="1">
      <c r="A267" s="8"/>
      <c r="B267" s="8"/>
      <c r="C267" s="8"/>
      <c r="D267" s="8"/>
      <c r="E267" s="8"/>
      <c r="F267" s="8"/>
      <c r="G267" s="8"/>
      <c r="H267" s="116"/>
      <c r="I267" s="8"/>
      <c r="J267" s="8"/>
      <c r="K267" s="8"/>
    </row>
    <row r="268" spans="1:11" ht="15.75" customHeight="1">
      <c r="A268" s="8"/>
      <c r="B268" s="8"/>
      <c r="C268" s="8"/>
      <c r="D268" s="8"/>
      <c r="E268" s="8"/>
      <c r="F268" s="8"/>
      <c r="G268" s="8"/>
      <c r="H268" s="116"/>
      <c r="I268" s="8"/>
      <c r="J268" s="8"/>
      <c r="K268" s="8"/>
    </row>
    <row r="269" spans="1:11" ht="15.75" customHeight="1">
      <c r="A269" s="8"/>
      <c r="B269" s="8"/>
      <c r="C269" s="8"/>
      <c r="D269" s="8"/>
      <c r="E269" s="8"/>
      <c r="F269" s="8"/>
      <c r="G269" s="8"/>
      <c r="H269" s="116"/>
      <c r="I269" s="8"/>
      <c r="J269" s="8"/>
      <c r="K269" s="8"/>
    </row>
    <row r="270" spans="1:11" ht="15.75" customHeight="1">
      <c r="A270" s="8"/>
      <c r="B270" s="8"/>
      <c r="C270" s="8"/>
      <c r="D270" s="8"/>
      <c r="E270" s="8"/>
      <c r="F270" s="8"/>
      <c r="G270" s="8"/>
      <c r="H270" s="116"/>
      <c r="I270" s="8"/>
      <c r="J270" s="8"/>
      <c r="K270" s="8"/>
    </row>
    <row r="271" spans="1:11" ht="15.75" customHeight="1">
      <c r="A271" s="8"/>
      <c r="B271" s="8"/>
      <c r="C271" s="8"/>
      <c r="D271" s="8"/>
      <c r="E271" s="8"/>
      <c r="F271" s="8"/>
      <c r="G271" s="8"/>
      <c r="H271" s="116"/>
      <c r="I271" s="8"/>
      <c r="J271" s="8"/>
      <c r="K271" s="8"/>
    </row>
    <row r="272" spans="1:11" ht="15.75" customHeight="1">
      <c r="A272" s="8"/>
      <c r="B272" s="8"/>
      <c r="C272" s="8"/>
      <c r="D272" s="8"/>
      <c r="E272" s="8"/>
      <c r="F272" s="8"/>
      <c r="G272" s="8"/>
      <c r="H272" s="116"/>
      <c r="I272" s="8"/>
      <c r="J272" s="8"/>
      <c r="K272" s="8"/>
    </row>
    <row r="273" spans="1:11" ht="15.75" customHeight="1">
      <c r="A273" s="8"/>
      <c r="B273" s="8"/>
      <c r="C273" s="8"/>
      <c r="D273" s="8"/>
      <c r="E273" s="8"/>
      <c r="F273" s="8"/>
      <c r="G273" s="8"/>
      <c r="H273" s="116"/>
      <c r="I273" s="8"/>
      <c r="J273" s="8"/>
      <c r="K273" s="8"/>
    </row>
    <row r="274" spans="1:11" ht="15.75" customHeight="1">
      <c r="A274" s="8"/>
      <c r="B274" s="8"/>
      <c r="C274" s="8"/>
      <c r="D274" s="8"/>
      <c r="E274" s="8"/>
      <c r="F274" s="8"/>
      <c r="G274" s="8"/>
      <c r="H274" s="116"/>
      <c r="I274" s="8"/>
      <c r="J274" s="8"/>
      <c r="K274" s="8"/>
    </row>
    <row r="275" spans="1:11" ht="15.75" customHeight="1">
      <c r="A275" s="8"/>
      <c r="B275" s="8"/>
      <c r="C275" s="8"/>
      <c r="D275" s="8"/>
      <c r="E275" s="8"/>
      <c r="F275" s="8"/>
      <c r="G275" s="8"/>
      <c r="H275" s="116"/>
      <c r="I275" s="8"/>
      <c r="J275" s="8"/>
      <c r="K275" s="8"/>
    </row>
    <row r="276" spans="1:11" ht="15.75" customHeight="1">
      <c r="A276" s="8"/>
      <c r="B276" s="8"/>
      <c r="C276" s="8"/>
      <c r="D276" s="8"/>
      <c r="E276" s="8"/>
      <c r="F276" s="8"/>
      <c r="G276" s="8"/>
      <c r="H276" s="116"/>
      <c r="I276" s="8"/>
      <c r="J276" s="8"/>
      <c r="K276" s="8"/>
    </row>
    <row r="277" spans="1:11" ht="15.75" customHeight="1">
      <c r="H277" s="116"/>
    </row>
    <row r="278" spans="1:11" ht="15.75" customHeight="1">
      <c r="H278" s="116"/>
    </row>
    <row r="279" spans="1:11" ht="15.75" customHeight="1">
      <c r="H279" s="116"/>
    </row>
    <row r="280" spans="1:11" ht="15.75" customHeight="1">
      <c r="H280" s="116"/>
    </row>
    <row r="281" spans="1:11" ht="15.75" customHeight="1">
      <c r="H281" s="116"/>
    </row>
    <row r="282" spans="1:11" ht="15.75" customHeight="1">
      <c r="H282" s="116"/>
    </row>
    <row r="283" spans="1:11" ht="15.75" customHeight="1">
      <c r="H283" s="116"/>
    </row>
    <row r="284" spans="1:11" ht="15.75" customHeight="1">
      <c r="H284" s="116"/>
    </row>
    <row r="285" spans="1:11" ht="15.75" customHeight="1">
      <c r="H285" s="116"/>
    </row>
    <row r="286" spans="1:11" ht="15.75" customHeight="1">
      <c r="H286" s="116"/>
    </row>
    <row r="287" spans="1:11" ht="15.75" customHeight="1">
      <c r="H287" s="116"/>
    </row>
    <row r="288" spans="1:11" ht="15.75" customHeight="1">
      <c r="H288" s="116"/>
    </row>
    <row r="289" spans="8:8" ht="15.75" customHeight="1">
      <c r="H289" s="116"/>
    </row>
    <row r="290" spans="8:8" ht="15.75" customHeight="1">
      <c r="H290" s="116"/>
    </row>
    <row r="291" spans="8:8" ht="15.75" customHeight="1">
      <c r="H291" s="116"/>
    </row>
    <row r="292" spans="8:8" ht="15.75" customHeight="1">
      <c r="H292" s="116"/>
    </row>
    <row r="293" spans="8:8" ht="15.75" customHeight="1">
      <c r="H293" s="116"/>
    </row>
    <row r="294" spans="8:8" ht="15.75" customHeight="1">
      <c r="H294" s="116"/>
    </row>
    <row r="295" spans="8:8" ht="15.75" customHeight="1">
      <c r="H295" s="116"/>
    </row>
    <row r="296" spans="8:8" ht="15.75" customHeight="1">
      <c r="H296" s="116"/>
    </row>
    <row r="297" spans="8:8" ht="15.75" customHeight="1">
      <c r="H297" s="116"/>
    </row>
    <row r="298" spans="8:8" ht="15.75" customHeight="1">
      <c r="H298" s="116"/>
    </row>
    <row r="299" spans="8:8" ht="15.75" customHeight="1">
      <c r="H299" s="116"/>
    </row>
    <row r="300" spans="8:8" ht="15.75" customHeight="1">
      <c r="H300" s="116"/>
    </row>
    <row r="301" spans="8:8" ht="15.75" customHeight="1">
      <c r="H301" s="116"/>
    </row>
    <row r="302" spans="8:8" ht="15.75" customHeight="1">
      <c r="H302" s="116"/>
    </row>
    <row r="303" spans="8:8" ht="15.75" customHeight="1">
      <c r="H303" s="116"/>
    </row>
    <row r="304" spans="8:8" ht="15.75" customHeight="1">
      <c r="H304" s="116"/>
    </row>
    <row r="305" spans="8:8" ht="15.75" customHeight="1">
      <c r="H305" s="116"/>
    </row>
    <row r="306" spans="8:8" ht="15.75" customHeight="1">
      <c r="H306" s="116"/>
    </row>
    <row r="307" spans="8:8" ht="15.75" customHeight="1">
      <c r="H307" s="116"/>
    </row>
    <row r="308" spans="8:8" ht="15.75" customHeight="1">
      <c r="H308" s="116"/>
    </row>
    <row r="309" spans="8:8" ht="15.75" customHeight="1">
      <c r="H309" s="116"/>
    </row>
    <row r="310" spans="8:8" ht="15.75" customHeight="1">
      <c r="H310" s="116"/>
    </row>
    <row r="311" spans="8:8" ht="15.75" customHeight="1">
      <c r="H311" s="116"/>
    </row>
    <row r="312" spans="8:8" ht="15.75" customHeight="1">
      <c r="H312" s="116"/>
    </row>
    <row r="313" spans="8:8" ht="15.75" customHeight="1">
      <c r="H313" s="116"/>
    </row>
    <row r="314" spans="8:8" ht="15.75" customHeight="1">
      <c r="H314" s="116"/>
    </row>
    <row r="315" spans="8:8" ht="15.75" customHeight="1">
      <c r="H315" s="116"/>
    </row>
    <row r="316" spans="8:8" ht="15.75" customHeight="1">
      <c r="H316" s="116"/>
    </row>
    <row r="317" spans="8:8" ht="15.75" customHeight="1">
      <c r="H317" s="116"/>
    </row>
    <row r="318" spans="8:8" ht="15.75" customHeight="1">
      <c r="H318" s="116"/>
    </row>
    <row r="319" spans="8:8" ht="15.75" customHeight="1">
      <c r="H319" s="116"/>
    </row>
    <row r="320" spans="8:8" ht="15.75" customHeight="1">
      <c r="H320" s="116"/>
    </row>
    <row r="321" spans="8:8" ht="15.75" customHeight="1">
      <c r="H321" s="116"/>
    </row>
    <row r="322" spans="8:8" ht="15.75" customHeight="1">
      <c r="H322" s="116"/>
    </row>
    <row r="323" spans="8:8" ht="15.75" customHeight="1">
      <c r="H323" s="116"/>
    </row>
    <row r="324" spans="8:8" ht="15.75" customHeight="1">
      <c r="H324" s="116"/>
    </row>
    <row r="325" spans="8:8" ht="15.75" customHeight="1">
      <c r="H325" s="116"/>
    </row>
    <row r="326" spans="8:8" ht="15.75" customHeight="1">
      <c r="H326" s="116"/>
    </row>
    <row r="327" spans="8:8" ht="15.75" customHeight="1">
      <c r="H327" s="116"/>
    </row>
    <row r="328" spans="8:8" ht="15.75" customHeight="1">
      <c r="H328" s="116"/>
    </row>
    <row r="329" spans="8:8" ht="15.75" customHeight="1">
      <c r="H329" s="116"/>
    </row>
    <row r="330" spans="8:8" ht="15.75" customHeight="1">
      <c r="H330" s="116"/>
    </row>
    <row r="331" spans="8:8" ht="15.75" customHeight="1">
      <c r="H331" s="116"/>
    </row>
    <row r="332" spans="8:8" ht="15.75" customHeight="1">
      <c r="H332" s="116"/>
    </row>
    <row r="333" spans="8:8" ht="15.75" customHeight="1">
      <c r="H333" s="116"/>
    </row>
    <row r="334" spans="8:8" ht="15.75" customHeight="1">
      <c r="H334" s="116"/>
    </row>
    <row r="335" spans="8:8" ht="15.75" customHeight="1">
      <c r="H335" s="116"/>
    </row>
    <row r="336" spans="8:8" ht="15.75" customHeight="1">
      <c r="H336" s="116"/>
    </row>
    <row r="337" spans="8:8" ht="15.75" customHeight="1">
      <c r="H337" s="116"/>
    </row>
    <row r="338" spans="8:8" ht="15.75" customHeight="1">
      <c r="H338" s="116"/>
    </row>
    <row r="339" spans="8:8" ht="15.75" customHeight="1">
      <c r="H339" s="116"/>
    </row>
    <row r="340" spans="8:8" ht="15.75" customHeight="1">
      <c r="H340" s="116"/>
    </row>
    <row r="341" spans="8:8" ht="15.75" customHeight="1">
      <c r="H341" s="116"/>
    </row>
    <row r="342" spans="8:8" ht="15.75" customHeight="1">
      <c r="H342" s="116"/>
    </row>
    <row r="343" spans="8:8" ht="15.75" customHeight="1">
      <c r="H343" s="116"/>
    </row>
    <row r="344" spans="8:8" ht="15.75" customHeight="1">
      <c r="H344" s="116"/>
    </row>
    <row r="345" spans="8:8" ht="15.75" customHeight="1">
      <c r="H345" s="116"/>
    </row>
    <row r="346" spans="8:8" ht="15.75" customHeight="1">
      <c r="H346" s="116"/>
    </row>
    <row r="347" spans="8:8" ht="15.75" customHeight="1">
      <c r="H347" s="116"/>
    </row>
    <row r="348" spans="8:8" ht="15.75" customHeight="1">
      <c r="H348" s="116"/>
    </row>
    <row r="349" spans="8:8" ht="15.75" customHeight="1">
      <c r="H349" s="116"/>
    </row>
    <row r="350" spans="8:8" ht="15.75" customHeight="1">
      <c r="H350" s="116"/>
    </row>
    <row r="351" spans="8:8" ht="15.75" customHeight="1">
      <c r="H351" s="116"/>
    </row>
    <row r="352" spans="8:8" ht="15.75" customHeight="1">
      <c r="H352" s="116"/>
    </row>
    <row r="353" spans="8:8" ht="15.75" customHeight="1">
      <c r="H353" s="116"/>
    </row>
    <row r="354" spans="8:8" ht="15.75" customHeight="1">
      <c r="H354" s="116"/>
    </row>
    <row r="355" spans="8:8" ht="15.75" customHeight="1">
      <c r="H355" s="116"/>
    </row>
    <row r="356" spans="8:8" ht="15.75" customHeight="1">
      <c r="H356" s="116"/>
    </row>
    <row r="357" spans="8:8" ht="15.75" customHeight="1">
      <c r="H357" s="116"/>
    </row>
    <row r="358" spans="8:8" ht="15.75" customHeight="1">
      <c r="H358" s="116"/>
    </row>
    <row r="359" spans="8:8" ht="15.75" customHeight="1">
      <c r="H359" s="116"/>
    </row>
    <row r="360" spans="8:8" ht="15.75" customHeight="1">
      <c r="H360" s="116"/>
    </row>
    <row r="361" spans="8:8" ht="15.75" customHeight="1">
      <c r="H361" s="116"/>
    </row>
    <row r="362" spans="8:8" ht="15.75" customHeight="1">
      <c r="H362" s="116"/>
    </row>
    <row r="363" spans="8:8" ht="15.75" customHeight="1">
      <c r="H363" s="116"/>
    </row>
    <row r="364" spans="8:8" ht="15.75" customHeight="1"/>
    <row r="365" spans="8:8" ht="15.75" customHeight="1"/>
    <row r="366" spans="8:8" ht="15.75" customHeight="1"/>
    <row r="367" spans="8:8" ht="15.75" customHeight="1"/>
    <row r="368" spans="8: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row r="1105" ht="15.75" customHeight="1"/>
    <row r="1106" ht="15.75" customHeight="1"/>
    <row r="1107" ht="15.75" customHeight="1"/>
    <row r="1108" ht="15.75" customHeight="1"/>
    <row r="1109" ht="15.75" customHeight="1"/>
    <row r="1110" ht="15.75" customHeight="1"/>
    <row r="1111" ht="15.75" customHeight="1"/>
    <row r="1112" ht="15.75" customHeight="1"/>
    <row r="1113" ht="15.75" customHeight="1"/>
    <row r="1114" ht="15.75" customHeight="1"/>
    <row r="1115" ht="15.75" customHeight="1"/>
    <row r="1116" ht="15.75" customHeight="1"/>
    <row r="1117" ht="15.75" customHeight="1"/>
    <row r="1118" ht="15.75" customHeight="1"/>
    <row r="1119" ht="15.75" customHeight="1"/>
    <row r="1120" ht="15.75" customHeight="1"/>
    <row r="1121" ht="15.75" customHeight="1"/>
    <row r="1122" ht="15.75" customHeight="1"/>
    <row r="1123" ht="15.75" customHeight="1"/>
    <row r="1124" ht="15.75" customHeight="1"/>
    <row r="1125" ht="15.75" customHeight="1"/>
    <row r="1126" ht="15.75" customHeight="1"/>
    <row r="1127" ht="15.75" customHeight="1"/>
    <row r="1128" ht="15.75" customHeight="1"/>
    <row r="1129" ht="15.75" customHeight="1"/>
    <row r="1130" ht="15.75" customHeight="1"/>
  </sheetData>
  <mergeCells count="2">
    <mergeCell ref="A1:C1"/>
    <mergeCell ref="A2:C2"/>
  </mergeCells>
  <conditionalFormatting sqref="H7">
    <cfRule type="notContainsBlanks" dxfId="1" priority="2">
      <formula>LEN(TRIM(H7))&gt;0</formula>
    </cfRule>
  </conditionalFormatting>
  <conditionalFormatting sqref="H8">
    <cfRule type="notContainsBlanks" dxfId="0" priority="1">
      <formula>LEN(TRIM(H8))&gt;0</formula>
    </cfRule>
  </conditionalFormatting>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topLeftCell="A58" workbookViewId="0"/>
  </sheetViews>
  <sheetFormatPr defaultColWidth="14.44140625" defaultRowHeight="15" customHeight="1"/>
  <cols>
    <col min="1" max="1" width="31" customWidth="1"/>
    <col min="2" max="6" width="8.6640625" customWidth="1"/>
  </cols>
  <sheetData>
    <row r="1" spans="1:1" ht="15" customHeight="1">
      <c r="A1" s="2" t="s">
        <v>1</v>
      </c>
    </row>
    <row r="2" spans="1:1" ht="15" customHeight="1">
      <c r="A2" s="4" t="s">
        <v>5</v>
      </c>
    </row>
    <row r="16" spans="1:1" ht="44.25" customHeight="1">
      <c r="A16" s="6" t="s">
        <v>8</v>
      </c>
    </row>
    <row r="21" spans="1:2" ht="15.75" customHeight="1"/>
    <row r="22" spans="1:2" ht="15.75" customHeight="1"/>
    <row r="23" spans="1:2" ht="15.75" customHeight="1"/>
    <row r="24" spans="1:2" ht="15.75" customHeight="1"/>
    <row r="25" spans="1:2" ht="15.75" customHeight="1"/>
    <row r="26" spans="1:2" ht="15.75" customHeight="1"/>
    <row r="27" spans="1:2" ht="15.75" customHeight="1"/>
    <row r="28" spans="1:2" ht="15.75" customHeight="1"/>
    <row r="29" spans="1:2" ht="15.75" customHeight="1">
      <c r="A29" s="4" t="s">
        <v>15</v>
      </c>
      <c r="B29" s="4" t="s">
        <v>17</v>
      </c>
    </row>
    <row r="30" spans="1:2" ht="15.75" customHeight="1"/>
    <row r="31" spans="1:2" ht="15.75" customHeight="1"/>
    <row r="32" spans="1:2" ht="15.75" customHeight="1"/>
    <row r="33" spans="1:1" ht="15.75" customHeight="1"/>
    <row r="34" spans="1:1" ht="15.75" customHeight="1"/>
    <row r="35" spans="1:1" ht="15.75" customHeight="1"/>
    <row r="36" spans="1:1" ht="15.75" customHeight="1"/>
    <row r="37" spans="1:1" ht="15.75" customHeight="1"/>
    <row r="38" spans="1:1" ht="15.75" customHeight="1"/>
    <row r="39" spans="1:1" ht="15.75" customHeight="1"/>
    <row r="40" spans="1:1" ht="15.75" customHeight="1"/>
    <row r="41" spans="1:1" ht="15.75" customHeight="1"/>
    <row r="42" spans="1:1" ht="34.5" customHeight="1">
      <c r="A42" s="7" t="s">
        <v>22</v>
      </c>
    </row>
    <row r="43" spans="1:1" ht="15.75" customHeight="1"/>
    <row r="44" spans="1:1" ht="15.75" customHeight="1"/>
    <row r="45" spans="1:1" ht="15.75" customHeight="1"/>
    <row r="46" spans="1:1" ht="15.75" customHeight="1"/>
    <row r="47" spans="1:1" ht="15.75" customHeight="1"/>
    <row r="48" spans="1:1" ht="15.75" customHeight="1"/>
    <row r="49" spans="1:1" ht="15.75" customHeight="1"/>
    <row r="50" spans="1:1" ht="15.75" customHeight="1"/>
    <row r="51" spans="1:1" ht="15.75" customHeight="1"/>
    <row r="52" spans="1:1" ht="15.75" customHeight="1">
      <c r="A52" s="4" t="s">
        <v>32</v>
      </c>
    </row>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NEW.notes in hidden columns</vt:lpstr>
      <vt:lpstr>Notes</vt:lpstr>
      <vt:lpstr>Pictures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Sher</dc:creator>
  <cp:lastModifiedBy>olga.sher@gmail.com</cp:lastModifiedBy>
  <cp:lastPrinted>2021-04-05T19:35:55Z</cp:lastPrinted>
  <dcterms:created xsi:type="dcterms:W3CDTF">2019-09-26T14:31:04Z</dcterms:created>
  <dcterms:modified xsi:type="dcterms:W3CDTF">2022-06-01T00:43:46Z</dcterms:modified>
</cp:coreProperties>
</file>